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5315" windowHeight="8220"/>
  </bookViews>
  <sheets>
    <sheet name="Prediction" sheetId="3" r:id="rId1"/>
    <sheet name="Tuning Fork Model" sheetId="1" state="hidden" r:id="rId2"/>
  </sheets>
  <definedNames>
    <definedName name="coeff1">'Tuning Fork Model'!$C$4</definedName>
    <definedName name="coeff2">'Tuning Fork Model'!$D$4</definedName>
    <definedName name="coeff3">'Tuning Fork Model'!$E$4</definedName>
  </definedNames>
  <calcPr calcId="145621"/>
</workbook>
</file>

<file path=xl/calcChain.xml><?xml version="1.0" encoding="utf-8"?>
<calcChain xmlns="http://schemas.openxmlformats.org/spreadsheetml/2006/main">
  <c r="B134" i="3" l="1"/>
  <c r="B135" i="3"/>
  <c r="B136" i="3"/>
  <c r="B127" i="3"/>
  <c r="B128" i="3"/>
  <c r="B129" i="3"/>
  <c r="B130" i="3"/>
  <c r="B131" i="3"/>
  <c r="B132" i="3"/>
  <c r="B133" i="3"/>
  <c r="B119" i="3"/>
  <c r="B120" i="3"/>
  <c r="B121" i="3"/>
  <c r="B122" i="3"/>
  <c r="B123" i="3"/>
  <c r="B124" i="3"/>
  <c r="B125" i="3"/>
  <c r="B126" i="3"/>
  <c r="B112" i="3"/>
  <c r="B113" i="3"/>
  <c r="B114" i="3"/>
  <c r="B115" i="3"/>
  <c r="B116" i="3"/>
  <c r="B117" i="3"/>
  <c r="B118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7" i="3"/>
  <c r="V6" i="1"/>
  <c r="W6" i="1"/>
  <c r="R29" i="1"/>
  <c r="C4" i="1" l="1"/>
  <c r="E4" i="1"/>
  <c r="E81" i="1" s="1"/>
  <c r="E82" i="3" s="1"/>
  <c r="D4" i="1"/>
  <c r="D83" i="1" l="1"/>
  <c r="D84" i="3" s="1"/>
  <c r="C127" i="1"/>
  <c r="C128" i="3" s="1"/>
  <c r="E121" i="1"/>
  <c r="E122" i="3" s="1"/>
  <c r="D116" i="1"/>
  <c r="D117" i="3" s="1"/>
  <c r="C111" i="1"/>
  <c r="C112" i="3" s="1"/>
  <c r="E105" i="1"/>
  <c r="E106" i="3" s="1"/>
  <c r="E98" i="1"/>
  <c r="E99" i="3" s="1"/>
  <c r="D91" i="1"/>
  <c r="D92" i="3" s="1"/>
  <c r="D84" i="1"/>
  <c r="D85" i="3" s="1"/>
  <c r="D77" i="1"/>
  <c r="D78" i="3" s="1"/>
  <c r="C70" i="1"/>
  <c r="C71" i="3" s="1"/>
  <c r="C63" i="1"/>
  <c r="C64" i="3" s="1"/>
  <c r="C56" i="1"/>
  <c r="C57" i="3" s="1"/>
  <c r="E48" i="1"/>
  <c r="E49" i="3" s="1"/>
  <c r="E36" i="1"/>
  <c r="E37" i="3" s="1"/>
  <c r="C128" i="1"/>
  <c r="C129" i="3" s="1"/>
  <c r="E122" i="1"/>
  <c r="E123" i="3" s="1"/>
  <c r="D117" i="1"/>
  <c r="D118" i="3" s="1"/>
  <c r="C112" i="1"/>
  <c r="C113" i="3" s="1"/>
  <c r="E106" i="1"/>
  <c r="E107" i="3" s="1"/>
  <c r="C100" i="1"/>
  <c r="C101" i="3" s="1"/>
  <c r="E92" i="1"/>
  <c r="E93" i="3" s="1"/>
  <c r="E85" i="1"/>
  <c r="E86" i="3" s="1"/>
  <c r="E78" i="1"/>
  <c r="E79" i="3" s="1"/>
  <c r="D71" i="1"/>
  <c r="D72" i="3" s="1"/>
  <c r="D64" i="1"/>
  <c r="D65" i="3" s="1"/>
  <c r="D57" i="1"/>
  <c r="D58" i="3" s="1"/>
  <c r="C50" i="1"/>
  <c r="C51" i="3" s="1"/>
  <c r="E40" i="1"/>
  <c r="E41" i="3" s="1"/>
  <c r="D19" i="1"/>
  <c r="D20" i="3" s="1"/>
  <c r="D130" i="1"/>
  <c r="D131" i="3" s="1"/>
  <c r="D122" i="1"/>
  <c r="D123" i="3" s="1"/>
  <c r="E115" i="1"/>
  <c r="E116" i="3" s="1"/>
  <c r="C109" i="1"/>
  <c r="C110" i="3" s="1"/>
  <c r="E97" i="1"/>
  <c r="E98" i="3" s="1"/>
  <c r="D17" i="1"/>
  <c r="D18" i="3" s="1"/>
  <c r="D33" i="1"/>
  <c r="D34" i="3" s="1"/>
  <c r="D12" i="1"/>
  <c r="D13" i="3" s="1"/>
  <c r="D28" i="1"/>
  <c r="D29" i="3" s="1"/>
  <c r="D6" i="1"/>
  <c r="D7" i="3" s="1"/>
  <c r="D22" i="1"/>
  <c r="D23" i="3" s="1"/>
  <c r="D38" i="1"/>
  <c r="D39" i="3" s="1"/>
  <c r="D54" i="1"/>
  <c r="D55" i="3" s="1"/>
  <c r="D70" i="1"/>
  <c r="D71" i="3" s="1"/>
  <c r="D86" i="1"/>
  <c r="D87" i="3" s="1"/>
  <c r="D102" i="1"/>
  <c r="D103" i="3" s="1"/>
  <c r="D43" i="1"/>
  <c r="D44" i="3" s="1"/>
  <c r="D65" i="1"/>
  <c r="D66" i="3" s="1"/>
  <c r="D72" i="1"/>
  <c r="D73" i="3" s="1"/>
  <c r="D79" i="1"/>
  <c r="D80" i="3" s="1"/>
  <c r="D107" i="1"/>
  <c r="D108" i="3" s="1"/>
  <c r="D123" i="1"/>
  <c r="D124" i="3" s="1"/>
  <c r="D23" i="1"/>
  <c r="D24" i="3" s="1"/>
  <c r="D44" i="1"/>
  <c r="D45" i="3" s="1"/>
  <c r="D51" i="1"/>
  <c r="D52" i="3" s="1"/>
  <c r="D101" i="1"/>
  <c r="D102" i="3" s="1"/>
  <c r="D118" i="1"/>
  <c r="D119" i="3" s="1"/>
  <c r="D13" i="1"/>
  <c r="D14" i="3" s="1"/>
  <c r="D29" i="1"/>
  <c r="D30" i="3" s="1"/>
  <c r="D8" i="1"/>
  <c r="D9" i="3" s="1"/>
  <c r="D24" i="1"/>
  <c r="D25" i="3" s="1"/>
  <c r="D40" i="1"/>
  <c r="D41" i="3" s="1"/>
  <c r="D15" i="1"/>
  <c r="D16" i="3" s="1"/>
  <c r="D18" i="1"/>
  <c r="D19" i="3" s="1"/>
  <c r="D34" i="1"/>
  <c r="D35" i="3" s="1"/>
  <c r="D50" i="1"/>
  <c r="D51" i="3" s="1"/>
  <c r="D66" i="1"/>
  <c r="D67" i="3" s="1"/>
  <c r="D82" i="1"/>
  <c r="D83" i="3" s="1"/>
  <c r="D98" i="1"/>
  <c r="D99" i="3" s="1"/>
  <c r="D27" i="1"/>
  <c r="D28" i="3" s="1"/>
  <c r="D81" i="1"/>
  <c r="D82" i="3" s="1"/>
  <c r="D88" i="1"/>
  <c r="D89" i="3" s="1"/>
  <c r="D95" i="1"/>
  <c r="D96" i="3" s="1"/>
  <c r="D119" i="1"/>
  <c r="D120" i="3" s="1"/>
  <c r="D53" i="1"/>
  <c r="D54" i="3" s="1"/>
  <c r="D60" i="1"/>
  <c r="D61" i="3" s="1"/>
  <c r="D67" i="1"/>
  <c r="D68" i="3" s="1"/>
  <c r="D9" i="1"/>
  <c r="D10" i="3" s="1"/>
  <c r="D25" i="1"/>
  <c r="D26" i="3" s="1"/>
  <c r="D41" i="1"/>
  <c r="D42" i="3" s="1"/>
  <c r="D20" i="1"/>
  <c r="D21" i="3" s="1"/>
  <c r="D36" i="1"/>
  <c r="D37" i="3" s="1"/>
  <c r="D11" i="1"/>
  <c r="D12" i="3" s="1"/>
  <c r="D14" i="1"/>
  <c r="D15" i="3" s="1"/>
  <c r="D30" i="1"/>
  <c r="D31" i="3" s="1"/>
  <c r="D46" i="1"/>
  <c r="D47" i="3" s="1"/>
  <c r="D62" i="1"/>
  <c r="D63" i="3" s="1"/>
  <c r="D78" i="1"/>
  <c r="D79" i="3" s="1"/>
  <c r="D94" i="1"/>
  <c r="D95" i="3" s="1"/>
  <c r="D47" i="1"/>
  <c r="D48" i="3" s="1"/>
  <c r="D97" i="1"/>
  <c r="D98" i="3" s="1"/>
  <c r="D104" i="1"/>
  <c r="D105" i="3" s="1"/>
  <c r="D115" i="1"/>
  <c r="D116" i="3" s="1"/>
  <c r="D131" i="1"/>
  <c r="D132" i="3" s="1"/>
  <c r="D21" i="1"/>
  <c r="D22" i="3" s="1"/>
  <c r="D37" i="1"/>
  <c r="D38" i="3" s="1"/>
  <c r="D16" i="1"/>
  <c r="D17" i="3" s="1"/>
  <c r="D32" i="1"/>
  <c r="D33" i="3" s="1"/>
  <c r="D7" i="1"/>
  <c r="D8" i="3" s="1"/>
  <c r="D10" i="1"/>
  <c r="D11" i="3" s="1"/>
  <c r="D26" i="1"/>
  <c r="D27" i="3" s="1"/>
  <c r="D42" i="1"/>
  <c r="D43" i="3" s="1"/>
  <c r="D58" i="1"/>
  <c r="D59" i="3" s="1"/>
  <c r="D74" i="1"/>
  <c r="D75" i="3" s="1"/>
  <c r="D90" i="1"/>
  <c r="D91" i="3" s="1"/>
  <c r="D49" i="1"/>
  <c r="D50" i="3" s="1"/>
  <c r="D56" i="1"/>
  <c r="D57" i="3" s="1"/>
  <c r="D63" i="1"/>
  <c r="D64" i="3" s="1"/>
  <c r="D111" i="1"/>
  <c r="D112" i="3" s="1"/>
  <c r="D127" i="1"/>
  <c r="D128" i="3" s="1"/>
  <c r="D39" i="1"/>
  <c r="D40" i="3" s="1"/>
  <c r="D85" i="1"/>
  <c r="D86" i="3" s="1"/>
  <c r="D92" i="1"/>
  <c r="D93" i="3" s="1"/>
  <c r="D99" i="1"/>
  <c r="D100" i="3" s="1"/>
  <c r="C131" i="1"/>
  <c r="C132" i="3" s="1"/>
  <c r="E125" i="1"/>
  <c r="E126" i="3" s="1"/>
  <c r="D120" i="1"/>
  <c r="D121" i="3" s="1"/>
  <c r="C115" i="1"/>
  <c r="C116" i="3" s="1"/>
  <c r="E109" i="1"/>
  <c r="E110" i="3" s="1"/>
  <c r="C104" i="1"/>
  <c r="C105" i="3" s="1"/>
  <c r="E96" i="1"/>
  <c r="E97" i="3" s="1"/>
  <c r="E89" i="1"/>
  <c r="E90" i="3" s="1"/>
  <c r="E82" i="1"/>
  <c r="E83" i="3" s="1"/>
  <c r="D75" i="1"/>
  <c r="D76" i="3" s="1"/>
  <c r="D68" i="1"/>
  <c r="D69" i="3" s="1"/>
  <c r="D61" i="1"/>
  <c r="D62" i="3" s="1"/>
  <c r="C54" i="1"/>
  <c r="C55" i="3" s="1"/>
  <c r="C47" i="1"/>
  <c r="C48" i="3" s="1"/>
  <c r="D31" i="1"/>
  <c r="D32" i="3" s="1"/>
  <c r="E126" i="1"/>
  <c r="E127" i="3" s="1"/>
  <c r="D121" i="1"/>
  <c r="D122" i="3" s="1"/>
  <c r="C116" i="1"/>
  <c r="C117" i="3" s="1"/>
  <c r="E110" i="1"/>
  <c r="E111" i="3" s="1"/>
  <c r="D105" i="1"/>
  <c r="D106" i="3" s="1"/>
  <c r="C98" i="1"/>
  <c r="C99" i="3" s="1"/>
  <c r="C91" i="1"/>
  <c r="C92" i="3" s="1"/>
  <c r="C84" i="1"/>
  <c r="C85" i="3" s="1"/>
  <c r="E76" i="1"/>
  <c r="E77" i="3" s="1"/>
  <c r="E69" i="1"/>
  <c r="E70" i="3" s="1"/>
  <c r="E62" i="1"/>
  <c r="E63" i="3" s="1"/>
  <c r="D55" i="1"/>
  <c r="D56" i="3" s="1"/>
  <c r="D48" i="1"/>
  <c r="D49" i="3" s="1"/>
  <c r="D35" i="1"/>
  <c r="D36" i="3" s="1"/>
  <c r="E127" i="1"/>
  <c r="E128" i="3" s="1"/>
  <c r="C121" i="1"/>
  <c r="C122" i="3" s="1"/>
  <c r="D114" i="1"/>
  <c r="D115" i="3" s="1"/>
  <c r="D106" i="1"/>
  <c r="D107" i="3" s="1"/>
  <c r="C96" i="1"/>
  <c r="C97" i="3" s="1"/>
  <c r="E6" i="1"/>
  <c r="E7" i="3" s="1"/>
  <c r="E22" i="1"/>
  <c r="E23" i="3" s="1"/>
  <c r="E38" i="1"/>
  <c r="E39" i="3" s="1"/>
  <c r="E17" i="1"/>
  <c r="E18" i="3" s="1"/>
  <c r="E33" i="1"/>
  <c r="E34" i="3" s="1"/>
  <c r="E8" i="1"/>
  <c r="E9" i="3" s="1"/>
  <c r="E11" i="1"/>
  <c r="E12" i="3" s="1"/>
  <c r="E27" i="1"/>
  <c r="E28" i="3" s="1"/>
  <c r="E43" i="1"/>
  <c r="E44" i="3" s="1"/>
  <c r="E59" i="1"/>
  <c r="E60" i="3" s="1"/>
  <c r="E75" i="1"/>
  <c r="E76" i="3" s="1"/>
  <c r="E91" i="1"/>
  <c r="E92" i="3" s="1"/>
  <c r="E86" i="1"/>
  <c r="E87" i="3" s="1"/>
  <c r="E93" i="1"/>
  <c r="E94" i="3" s="1"/>
  <c r="E100" i="1"/>
  <c r="E101" i="3" s="1"/>
  <c r="E112" i="1"/>
  <c r="E113" i="3" s="1"/>
  <c r="E128" i="1"/>
  <c r="E129" i="3" s="1"/>
  <c r="E58" i="1"/>
  <c r="E59" i="3" s="1"/>
  <c r="E65" i="1"/>
  <c r="E66" i="3" s="1"/>
  <c r="E72" i="1"/>
  <c r="E73" i="3" s="1"/>
  <c r="E107" i="1"/>
  <c r="E108" i="3" s="1"/>
  <c r="E123" i="1"/>
  <c r="E124" i="3" s="1"/>
  <c r="E18" i="1"/>
  <c r="E19" i="3" s="1"/>
  <c r="E34" i="1"/>
  <c r="E35" i="3" s="1"/>
  <c r="E13" i="1"/>
  <c r="E14" i="3" s="1"/>
  <c r="E29" i="1"/>
  <c r="E30" i="3" s="1"/>
  <c r="E7" i="1"/>
  <c r="E8" i="3" s="1"/>
  <c r="E23" i="1"/>
  <c r="E24" i="3" s="1"/>
  <c r="E39" i="1"/>
  <c r="E40" i="3" s="1"/>
  <c r="E55" i="1"/>
  <c r="E56" i="3" s="1"/>
  <c r="E71" i="1"/>
  <c r="E72" i="3" s="1"/>
  <c r="E87" i="1"/>
  <c r="E88" i="3" s="1"/>
  <c r="E103" i="1"/>
  <c r="E104" i="3" s="1"/>
  <c r="E45" i="1"/>
  <c r="E46" i="3" s="1"/>
  <c r="E52" i="1"/>
  <c r="E53" i="3" s="1"/>
  <c r="E102" i="1"/>
  <c r="E103" i="3" s="1"/>
  <c r="E108" i="1"/>
  <c r="E109" i="3" s="1"/>
  <c r="E124" i="1"/>
  <c r="E125" i="3" s="1"/>
  <c r="E28" i="1"/>
  <c r="E29" i="3" s="1"/>
  <c r="E74" i="1"/>
  <c r="E75" i="3" s="1"/>
  <c r="E14" i="1"/>
  <c r="E15" i="3" s="1"/>
  <c r="E30" i="1"/>
  <c r="E31" i="3" s="1"/>
  <c r="E9" i="1"/>
  <c r="E10" i="3" s="1"/>
  <c r="E25" i="1"/>
  <c r="E26" i="3" s="1"/>
  <c r="E41" i="1"/>
  <c r="E42" i="3" s="1"/>
  <c r="E19" i="1"/>
  <c r="E20" i="3" s="1"/>
  <c r="E35" i="1"/>
  <c r="E36" i="3" s="1"/>
  <c r="E51" i="1"/>
  <c r="E52" i="3" s="1"/>
  <c r="E67" i="1"/>
  <c r="E68" i="3" s="1"/>
  <c r="E83" i="1"/>
  <c r="E84" i="3" s="1"/>
  <c r="E99" i="1"/>
  <c r="E100" i="3" s="1"/>
  <c r="E32" i="1"/>
  <c r="E33" i="3" s="1"/>
  <c r="E54" i="1"/>
  <c r="E55" i="3" s="1"/>
  <c r="E61" i="1"/>
  <c r="E62" i="3" s="1"/>
  <c r="E68" i="1"/>
  <c r="E69" i="3" s="1"/>
  <c r="E120" i="1"/>
  <c r="E121" i="3" s="1"/>
  <c r="E10" i="1"/>
  <c r="E11" i="3" s="1"/>
  <c r="E26" i="1"/>
  <c r="E27" i="3" s="1"/>
  <c r="E42" i="1"/>
  <c r="E43" i="3" s="1"/>
  <c r="E21" i="1"/>
  <c r="E22" i="3" s="1"/>
  <c r="E37" i="1"/>
  <c r="E38" i="3" s="1"/>
  <c r="E12" i="1"/>
  <c r="E13" i="3" s="1"/>
  <c r="E15" i="1"/>
  <c r="E16" i="3" s="1"/>
  <c r="E31" i="1"/>
  <c r="E32" i="3" s="1"/>
  <c r="E47" i="1"/>
  <c r="E48" i="3" s="1"/>
  <c r="E63" i="1"/>
  <c r="E64" i="3" s="1"/>
  <c r="E79" i="1"/>
  <c r="E80" i="3" s="1"/>
  <c r="E95" i="1"/>
  <c r="E96" i="3" s="1"/>
  <c r="E16" i="1"/>
  <c r="E17" i="3" s="1"/>
  <c r="E70" i="1"/>
  <c r="E71" i="3" s="1"/>
  <c r="E77" i="1"/>
  <c r="E78" i="3" s="1"/>
  <c r="E84" i="1"/>
  <c r="E85" i="3" s="1"/>
  <c r="E116" i="1"/>
  <c r="E117" i="3" s="1"/>
  <c r="E49" i="1"/>
  <c r="E50" i="3" s="1"/>
  <c r="E56" i="1"/>
  <c r="E57" i="3" s="1"/>
  <c r="E129" i="1"/>
  <c r="E130" i="3" s="1"/>
  <c r="D124" i="1"/>
  <c r="D125" i="3" s="1"/>
  <c r="C119" i="1"/>
  <c r="C120" i="3" s="1"/>
  <c r="E113" i="1"/>
  <c r="E114" i="3" s="1"/>
  <c r="D108" i="1"/>
  <c r="D109" i="3" s="1"/>
  <c r="C102" i="1"/>
  <c r="C103" i="3" s="1"/>
  <c r="C95" i="1"/>
  <c r="C96" i="3" s="1"/>
  <c r="C88" i="1"/>
  <c r="C89" i="3" s="1"/>
  <c r="E80" i="1"/>
  <c r="E81" i="3" s="1"/>
  <c r="E73" i="1"/>
  <c r="E74" i="3" s="1"/>
  <c r="E66" i="1"/>
  <c r="E67" i="3" s="1"/>
  <c r="D59" i="1"/>
  <c r="D60" i="3" s="1"/>
  <c r="D52" i="1"/>
  <c r="D53" i="3" s="1"/>
  <c r="D45" i="1"/>
  <c r="D46" i="3" s="1"/>
  <c r="C26" i="1"/>
  <c r="C27" i="3" s="1"/>
  <c r="E130" i="1"/>
  <c r="E131" i="3" s="1"/>
  <c r="D125" i="1"/>
  <c r="D126" i="3" s="1"/>
  <c r="C120" i="1"/>
  <c r="C121" i="3" s="1"/>
  <c r="E114" i="1"/>
  <c r="E115" i="3" s="1"/>
  <c r="D109" i="1"/>
  <c r="D110" i="3" s="1"/>
  <c r="D103" i="1"/>
  <c r="D104" i="3" s="1"/>
  <c r="D96" i="1"/>
  <c r="D97" i="3" s="1"/>
  <c r="D89" i="1"/>
  <c r="D90" i="3" s="1"/>
  <c r="C82" i="1"/>
  <c r="C83" i="3" s="1"/>
  <c r="C75" i="1"/>
  <c r="C76" i="3" s="1"/>
  <c r="C68" i="1"/>
  <c r="C69" i="3" s="1"/>
  <c r="E60" i="1"/>
  <c r="E61" i="3" s="1"/>
  <c r="E53" i="1"/>
  <c r="E54" i="3" s="1"/>
  <c r="E46" i="1"/>
  <c r="E47" i="3" s="1"/>
  <c r="C30" i="1"/>
  <c r="C31" i="3" s="1"/>
  <c r="D126" i="1"/>
  <c r="D127" i="3" s="1"/>
  <c r="E119" i="1"/>
  <c r="E120" i="3" s="1"/>
  <c r="E111" i="1"/>
  <c r="E112" i="3" s="1"/>
  <c r="E104" i="1"/>
  <c r="E105" i="3" s="1"/>
  <c r="E90" i="1"/>
  <c r="E91" i="3" s="1"/>
  <c r="D76" i="1"/>
  <c r="D77" i="3" s="1"/>
  <c r="C12" i="1"/>
  <c r="C13" i="3" s="1"/>
  <c r="C28" i="1"/>
  <c r="C29" i="3" s="1"/>
  <c r="C44" i="1"/>
  <c r="C45" i="3" s="1"/>
  <c r="C7" i="1"/>
  <c r="C8" i="3" s="1"/>
  <c r="C23" i="1"/>
  <c r="C24" i="3" s="1"/>
  <c r="C39" i="1"/>
  <c r="C40" i="3" s="1"/>
  <c r="C14" i="1"/>
  <c r="C15" i="3" s="1"/>
  <c r="C17" i="1"/>
  <c r="C18" i="3" s="1"/>
  <c r="C33" i="1"/>
  <c r="C34" i="3" s="1"/>
  <c r="C49" i="1"/>
  <c r="C50" i="3" s="1"/>
  <c r="C65" i="1"/>
  <c r="C66" i="3" s="1"/>
  <c r="C81" i="1"/>
  <c r="C82" i="3" s="1"/>
  <c r="C97" i="1"/>
  <c r="C98" i="3" s="1"/>
  <c r="C22" i="1"/>
  <c r="C23" i="3" s="1"/>
  <c r="C51" i="1"/>
  <c r="C52" i="3" s="1"/>
  <c r="C58" i="1"/>
  <c r="C59" i="3" s="1"/>
  <c r="C118" i="1"/>
  <c r="C119" i="3" s="1"/>
  <c r="C80" i="1"/>
  <c r="C81" i="3" s="1"/>
  <c r="C87" i="1"/>
  <c r="C88" i="3" s="1"/>
  <c r="C94" i="1"/>
  <c r="C95" i="3" s="1"/>
  <c r="C113" i="1"/>
  <c r="C114" i="3" s="1"/>
  <c r="C129" i="1"/>
  <c r="C130" i="3" s="1"/>
  <c r="C8" i="1"/>
  <c r="C9" i="3" s="1"/>
  <c r="C24" i="1"/>
  <c r="C25" i="3" s="1"/>
  <c r="C40" i="1"/>
  <c r="C41" i="3" s="1"/>
  <c r="C19" i="1"/>
  <c r="C20" i="3" s="1"/>
  <c r="C35" i="1"/>
  <c r="C36" i="3" s="1"/>
  <c r="C10" i="1"/>
  <c r="C11" i="3" s="1"/>
  <c r="C13" i="1"/>
  <c r="C14" i="3" s="1"/>
  <c r="C29" i="1"/>
  <c r="C30" i="3" s="1"/>
  <c r="C45" i="1"/>
  <c r="C46" i="3" s="1"/>
  <c r="C61" i="1"/>
  <c r="C62" i="3" s="1"/>
  <c r="C77" i="1"/>
  <c r="C78" i="3" s="1"/>
  <c r="C93" i="1"/>
  <c r="C94" i="3" s="1"/>
  <c r="C60" i="1"/>
  <c r="C61" i="3" s="1"/>
  <c r="C67" i="1"/>
  <c r="C68" i="3" s="1"/>
  <c r="C74" i="1"/>
  <c r="C75" i="3" s="1"/>
  <c r="C114" i="1"/>
  <c r="C115" i="3" s="1"/>
  <c r="C130" i="1"/>
  <c r="C131" i="3" s="1"/>
  <c r="C46" i="1"/>
  <c r="C47" i="3" s="1"/>
  <c r="C20" i="1"/>
  <c r="C21" i="3" s="1"/>
  <c r="C36" i="1"/>
  <c r="C37" i="3" s="1"/>
  <c r="C15" i="1"/>
  <c r="C16" i="3" s="1"/>
  <c r="C31" i="1"/>
  <c r="C32" i="3" s="1"/>
  <c r="C6" i="1"/>
  <c r="C7" i="3" s="1"/>
  <c r="C9" i="1"/>
  <c r="C10" i="3" s="1"/>
  <c r="C25" i="1"/>
  <c r="C26" i="3" s="1"/>
  <c r="C41" i="1"/>
  <c r="C42" i="3" s="1"/>
  <c r="C57" i="1"/>
  <c r="C58" i="3" s="1"/>
  <c r="C73" i="1"/>
  <c r="C74" i="3" s="1"/>
  <c r="C89" i="1"/>
  <c r="C90" i="3" s="1"/>
  <c r="C105" i="1"/>
  <c r="C106" i="3" s="1"/>
  <c r="C76" i="1"/>
  <c r="C77" i="3" s="1"/>
  <c r="C83" i="1"/>
  <c r="C84" i="3" s="1"/>
  <c r="C90" i="1"/>
  <c r="C91" i="3" s="1"/>
  <c r="C110" i="1"/>
  <c r="C111" i="3" s="1"/>
  <c r="C126" i="1"/>
  <c r="C127" i="3" s="1"/>
  <c r="C34" i="1"/>
  <c r="C35" i="3" s="1"/>
  <c r="C48" i="1"/>
  <c r="C49" i="3" s="1"/>
  <c r="C55" i="1"/>
  <c r="C56" i="3" s="1"/>
  <c r="C62" i="1"/>
  <c r="C63" i="3" s="1"/>
  <c r="C16" i="1"/>
  <c r="C17" i="3" s="1"/>
  <c r="C32" i="1"/>
  <c r="C33" i="3" s="1"/>
  <c r="C11" i="1"/>
  <c r="C12" i="3" s="1"/>
  <c r="C27" i="1"/>
  <c r="C28" i="3" s="1"/>
  <c r="C43" i="1"/>
  <c r="C44" i="3" s="1"/>
  <c r="C21" i="1"/>
  <c r="C22" i="3" s="1"/>
  <c r="C37" i="1"/>
  <c r="C38" i="3" s="1"/>
  <c r="C53" i="1"/>
  <c r="C54" i="3" s="1"/>
  <c r="C69" i="1"/>
  <c r="C70" i="3" s="1"/>
  <c r="C85" i="1"/>
  <c r="C86" i="3" s="1"/>
  <c r="C101" i="1"/>
  <c r="C102" i="3" s="1"/>
  <c r="C38" i="1"/>
  <c r="C39" i="3" s="1"/>
  <c r="C92" i="1"/>
  <c r="C93" i="3" s="1"/>
  <c r="C99" i="1"/>
  <c r="C100" i="3" s="1"/>
  <c r="C106" i="1"/>
  <c r="C107" i="3" s="1"/>
  <c r="C122" i="1"/>
  <c r="C123" i="3" s="1"/>
  <c r="C18" i="1"/>
  <c r="C19" i="3" s="1"/>
  <c r="C64" i="1"/>
  <c r="C65" i="3" s="1"/>
  <c r="C71" i="1"/>
  <c r="C72" i="3" s="1"/>
  <c r="C78" i="1"/>
  <c r="C79" i="3" s="1"/>
  <c r="D128" i="1"/>
  <c r="D129" i="3" s="1"/>
  <c r="C123" i="1"/>
  <c r="C124" i="3" s="1"/>
  <c r="E117" i="1"/>
  <c r="E118" i="3" s="1"/>
  <c r="D112" i="1"/>
  <c r="D113" i="3" s="1"/>
  <c r="C107" i="1"/>
  <c r="C108" i="3" s="1"/>
  <c r="D100" i="1"/>
  <c r="D101" i="3" s="1"/>
  <c r="D93" i="1"/>
  <c r="D94" i="3" s="1"/>
  <c r="C86" i="1"/>
  <c r="C87" i="3" s="1"/>
  <c r="C79" i="1"/>
  <c r="C80" i="3" s="1"/>
  <c r="C72" i="1"/>
  <c r="C73" i="3" s="1"/>
  <c r="E64" i="1"/>
  <c r="E65" i="3" s="1"/>
  <c r="E57" i="1"/>
  <c r="E58" i="3" s="1"/>
  <c r="E50" i="1"/>
  <c r="E51" i="3" s="1"/>
  <c r="C42" i="1"/>
  <c r="C43" i="3" s="1"/>
  <c r="E20" i="1"/>
  <c r="E21" i="3" s="1"/>
  <c r="D129" i="1"/>
  <c r="D130" i="3" s="1"/>
  <c r="C124" i="1"/>
  <c r="C125" i="3" s="1"/>
  <c r="E118" i="1"/>
  <c r="E119" i="3" s="1"/>
  <c r="D113" i="1"/>
  <c r="D114" i="3" s="1"/>
  <c r="C108" i="1"/>
  <c r="C109" i="3" s="1"/>
  <c r="E101" i="1"/>
  <c r="E102" i="3" s="1"/>
  <c r="E94" i="1"/>
  <c r="E95" i="3" s="1"/>
  <c r="D87" i="1"/>
  <c r="D88" i="3" s="1"/>
  <c r="D80" i="1"/>
  <c r="D81" i="3" s="1"/>
  <c r="D73" i="1"/>
  <c r="D74" i="3" s="1"/>
  <c r="C66" i="1"/>
  <c r="C67" i="3" s="1"/>
  <c r="C59" i="1"/>
  <c r="C60" i="3" s="1"/>
  <c r="C52" i="1"/>
  <c r="C53" i="3" s="1"/>
  <c r="E44" i="1"/>
  <c r="E45" i="3" s="1"/>
  <c r="E24" i="1"/>
  <c r="E25" i="3" s="1"/>
  <c r="E131" i="1"/>
  <c r="E132" i="3" s="1"/>
  <c r="C125" i="1"/>
  <c r="C126" i="3" s="1"/>
  <c r="C117" i="1"/>
  <c r="C118" i="3" s="1"/>
  <c r="D110" i="1"/>
  <c r="D111" i="3" s="1"/>
  <c r="C103" i="1"/>
  <c r="C104" i="3" s="1"/>
  <c r="E88" i="1"/>
  <c r="E89" i="3" s="1"/>
  <c r="D69" i="1"/>
  <c r="D70" i="3" s="1"/>
  <c r="D134" i="1" l="1"/>
  <c r="D135" i="3" s="1"/>
  <c r="D135" i="1"/>
  <c r="D136" i="3" s="1"/>
  <c r="D133" i="1"/>
  <c r="D134" i="3" s="1"/>
  <c r="D132" i="1"/>
  <c r="D133" i="3" s="1"/>
  <c r="C135" i="1"/>
  <c r="C136" i="3" s="1"/>
  <c r="C134" i="1"/>
  <c r="C135" i="3" s="1"/>
  <c r="C133" i="1"/>
  <c r="C134" i="3" s="1"/>
  <c r="E135" i="1"/>
  <c r="E136" i="3" s="1"/>
  <c r="E132" i="1"/>
  <c r="E133" i="3" s="1"/>
  <c r="C132" i="1"/>
  <c r="C133" i="3" s="1"/>
  <c r="E134" i="1"/>
  <c r="E135" i="3" s="1"/>
  <c r="E133" i="1"/>
  <c r="E134" i="3" s="1"/>
</calcChain>
</file>

<file path=xl/sharedStrings.xml><?xml version="1.0" encoding="utf-8"?>
<sst xmlns="http://schemas.openxmlformats.org/spreadsheetml/2006/main" count="47" uniqueCount="40">
  <si>
    <t>Δf/f =</t>
  </si>
  <si>
    <t xml:space="preserve">Coeff * [(T-25)^2] </t>
  </si>
  <si>
    <r>
      <t xml:space="preserve">Temp </t>
    </r>
    <r>
      <rPr>
        <b/>
        <sz val="10"/>
        <rFont val="Arial"/>
        <family val="2"/>
      </rPr>
      <t>°C</t>
    </r>
  </si>
  <si>
    <t>Coefficient</t>
  </si>
  <si>
    <t>ppm-Low</t>
  </si>
  <si>
    <t>ppm-Typ</t>
  </si>
  <si>
    <t>ppm-High</t>
  </si>
  <si>
    <t>Minimum =</t>
  </si>
  <si>
    <t>Maximum =</t>
  </si>
  <si>
    <t>Mean =</t>
  </si>
  <si>
    <t>Sigma =</t>
  </si>
  <si>
    <t>Package Type</t>
  </si>
  <si>
    <t>Tolerance</t>
  </si>
  <si>
    <t>ABS05</t>
  </si>
  <si>
    <t>ABS06</t>
  </si>
  <si>
    <t>ABS06L</t>
  </si>
  <si>
    <t>ABS06-107</t>
  </si>
  <si>
    <t>ABS07</t>
  </si>
  <si>
    <t>ABS07L</t>
  </si>
  <si>
    <t>ABS07-120</t>
  </si>
  <si>
    <t>ABS09</t>
  </si>
  <si>
    <t>ABS10</t>
  </si>
  <si>
    <t>ABS26TRQ</t>
  </si>
  <si>
    <t>AB26TRB</t>
  </si>
  <si>
    <t>ABS13</t>
  </si>
  <si>
    <t>AKC13M</t>
  </si>
  <si>
    <t>ABS25</t>
  </si>
  <si>
    <t>AKC25M</t>
  </si>
  <si>
    <t>AB26TRJ</t>
  </si>
  <si>
    <t>AB15T</t>
  </si>
  <si>
    <t>AB26T</t>
  </si>
  <si>
    <t>AB38T</t>
  </si>
  <si>
    <t>Set Tolerance</t>
  </si>
  <si>
    <t>Selection</t>
  </si>
  <si>
    <t>Coefficient =  Typical +/-  Tolerance (ppm/T^2)</t>
  </si>
  <si>
    <t>Select Package</t>
  </si>
  <si>
    <t>Temp °C</t>
  </si>
  <si>
    <t>Need Assistance:</t>
  </si>
  <si>
    <t>In-Circuit Frequency Accuracy @ 25ºC</t>
  </si>
  <si>
    <t>Contact Technical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</si>
</sst>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2"/>
      <color theme="10"/>
      <name val="Times New Roman"/>
      <family val="1"/>
    </font>
    <font>
      <b/>
      <i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8" borderId="1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2" fillId="0" borderId="14" xfId="0" applyFont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2" fontId="9" fillId="0" borderId="0" xfId="0" applyNumberFormat="1" applyFont="1" applyProtection="1"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2" fontId="8" fillId="9" borderId="1" xfId="0" applyNumberFormat="1" applyFont="1" applyFill="1" applyBorder="1" applyAlignment="1" applyProtection="1">
      <alignment horizontal="center"/>
      <protection hidden="1"/>
    </xf>
    <xf numFmtId="2" fontId="8" fillId="8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164" fontId="2" fillId="5" borderId="6" xfId="0" applyNumberFormat="1" applyFont="1" applyFill="1" applyBorder="1" applyAlignment="1" applyProtection="1">
      <alignment horizontal="center"/>
      <protection locked="0"/>
    </xf>
    <xf numFmtId="164" fontId="2" fillId="5" borderId="6" xfId="0" quotePrefix="1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9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9" fillId="8" borderId="0" xfId="0" applyNumberFormat="1" applyFont="1" applyFill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8" borderId="10" xfId="0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right"/>
      <protection locked="0"/>
    </xf>
    <xf numFmtId="0" fontId="5" fillId="6" borderId="10" xfId="0" applyFont="1" applyFill="1" applyBorder="1" applyAlignment="1" applyProtection="1">
      <alignment horizontal="right"/>
      <protection locked="0"/>
    </xf>
    <xf numFmtId="0" fontId="5" fillId="6" borderId="11" xfId="0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8" borderId="1" xfId="0" applyNumberFormat="1" applyFill="1" applyBorder="1" applyAlignment="1" applyProtection="1">
      <alignment horizontal="center"/>
      <protection hidden="1"/>
    </xf>
    <xf numFmtId="2" fontId="0" fillId="8" borderId="3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 applyProtection="1">
      <alignment horizontal="center"/>
      <protection hidden="1"/>
    </xf>
    <xf numFmtId="2" fontId="0" fillId="2" borderId="5" xfId="0" applyNumberFormat="1" applyFill="1" applyBorder="1" applyAlignment="1" applyProtection="1">
      <alignment horizontal="center"/>
      <protection hidden="1"/>
    </xf>
    <xf numFmtId="0" fontId="16" fillId="0" borderId="0" xfId="1" applyFont="1"/>
    <xf numFmtId="0" fontId="17" fillId="0" borderId="0" xfId="0" applyFont="1"/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Frequency Stability Vs. Temperature</a:t>
            </a:r>
            <a:r>
              <a:rPr lang="en-US" baseline="0"/>
              <a:t> Prediction</a:t>
            </a:r>
            <a:endParaRPr lang="en-US"/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Abracon's 32.768kkHz; Tuning Fork Crystal</a:t>
            </a:r>
          </a:p>
        </c:rich>
      </c:tx>
      <c:layout>
        <c:manualLayout>
          <c:xMode val="edge"/>
          <c:yMode val="edge"/>
          <c:x val="0.27794715447154472"/>
          <c:y val="1.637197118533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2439024390238"/>
          <c:y val="0.12770137524557948"/>
          <c:w val="0.84756097560975607"/>
          <c:h val="0.72102161100196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'Tuning Fork Model'!$C$5</c:f>
              <c:strCache>
                <c:ptCount val="1"/>
                <c:pt idx="0">
                  <c:v>ppm-Low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'Tuning Fork Model'!$B$6:$B$131</c:f>
              <c:numCache>
                <c:formatCode>General</c:formatCode>
                <c:ptCount val="126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  <c:pt idx="81">
                  <c:v>41</c:v>
                </c:pt>
                <c:pt idx="82">
                  <c:v>42</c:v>
                </c:pt>
                <c:pt idx="83">
                  <c:v>43</c:v>
                </c:pt>
                <c:pt idx="84">
                  <c:v>44</c:v>
                </c:pt>
                <c:pt idx="85">
                  <c:v>45</c:v>
                </c:pt>
                <c:pt idx="86">
                  <c:v>46</c:v>
                </c:pt>
                <c:pt idx="87">
                  <c:v>47</c:v>
                </c:pt>
                <c:pt idx="88">
                  <c:v>48</c:v>
                </c:pt>
                <c:pt idx="89">
                  <c:v>49</c:v>
                </c:pt>
                <c:pt idx="90">
                  <c:v>50</c:v>
                </c:pt>
                <c:pt idx="91">
                  <c:v>51</c:v>
                </c:pt>
                <c:pt idx="92">
                  <c:v>52</c:v>
                </c:pt>
                <c:pt idx="93">
                  <c:v>53</c:v>
                </c:pt>
                <c:pt idx="94">
                  <c:v>54</c:v>
                </c:pt>
                <c:pt idx="95">
                  <c:v>55</c:v>
                </c:pt>
                <c:pt idx="96">
                  <c:v>56</c:v>
                </c:pt>
                <c:pt idx="97">
                  <c:v>57</c:v>
                </c:pt>
                <c:pt idx="98">
                  <c:v>58</c:v>
                </c:pt>
                <c:pt idx="99">
                  <c:v>59</c:v>
                </c:pt>
                <c:pt idx="100">
                  <c:v>60</c:v>
                </c:pt>
                <c:pt idx="101">
                  <c:v>61</c:v>
                </c:pt>
                <c:pt idx="102">
                  <c:v>62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</c:v>
                </c:pt>
                <c:pt idx="107">
                  <c:v>67</c:v>
                </c:pt>
                <c:pt idx="108">
                  <c:v>68</c:v>
                </c:pt>
                <c:pt idx="109">
                  <c:v>69</c:v>
                </c:pt>
                <c:pt idx="110">
                  <c:v>70</c:v>
                </c:pt>
                <c:pt idx="111">
                  <c:v>71</c:v>
                </c:pt>
                <c:pt idx="112">
                  <c:v>72</c:v>
                </c:pt>
                <c:pt idx="113">
                  <c:v>73</c:v>
                </c:pt>
                <c:pt idx="114">
                  <c:v>74</c:v>
                </c:pt>
                <c:pt idx="115">
                  <c:v>75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79</c:v>
                </c:pt>
                <c:pt idx="120">
                  <c:v>80</c:v>
                </c:pt>
                <c:pt idx="121">
                  <c:v>81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85</c:v>
                </c:pt>
              </c:numCache>
            </c:numRef>
          </c:xVal>
          <c:yVal>
            <c:numRef>
              <c:f>'Tuning Fork Model'!$C$6:$C$131</c:f>
              <c:numCache>
                <c:formatCode>0.00</c:formatCode>
                <c:ptCount val="126"/>
                <c:pt idx="0">
                  <c:v>-174</c:v>
                </c:pt>
                <c:pt idx="1">
                  <c:v>-168.84</c:v>
                </c:pt>
                <c:pt idx="2">
                  <c:v>-163.76</c:v>
                </c:pt>
                <c:pt idx="3">
                  <c:v>-158.76</c:v>
                </c:pt>
                <c:pt idx="4">
                  <c:v>-153.84</c:v>
                </c:pt>
                <c:pt idx="5">
                  <c:v>-149</c:v>
                </c:pt>
                <c:pt idx="6">
                  <c:v>-144.24</c:v>
                </c:pt>
                <c:pt idx="7">
                  <c:v>-139.56</c:v>
                </c:pt>
                <c:pt idx="8">
                  <c:v>-134.96</c:v>
                </c:pt>
                <c:pt idx="9">
                  <c:v>-130.44</c:v>
                </c:pt>
                <c:pt idx="10">
                  <c:v>-126</c:v>
                </c:pt>
                <c:pt idx="11">
                  <c:v>-121.64</c:v>
                </c:pt>
                <c:pt idx="12">
                  <c:v>-117.36</c:v>
                </c:pt>
                <c:pt idx="13">
                  <c:v>-113.16</c:v>
                </c:pt>
                <c:pt idx="14">
                  <c:v>-109.04</c:v>
                </c:pt>
                <c:pt idx="15">
                  <c:v>-105</c:v>
                </c:pt>
                <c:pt idx="16">
                  <c:v>-101.04</c:v>
                </c:pt>
                <c:pt idx="17">
                  <c:v>-97.16</c:v>
                </c:pt>
                <c:pt idx="18">
                  <c:v>-93.36</c:v>
                </c:pt>
                <c:pt idx="19">
                  <c:v>-89.64</c:v>
                </c:pt>
                <c:pt idx="20">
                  <c:v>-86</c:v>
                </c:pt>
                <c:pt idx="21">
                  <c:v>-82.44</c:v>
                </c:pt>
                <c:pt idx="22">
                  <c:v>-78.960000000000008</c:v>
                </c:pt>
                <c:pt idx="23">
                  <c:v>-75.56</c:v>
                </c:pt>
                <c:pt idx="24">
                  <c:v>-72.239999999999995</c:v>
                </c:pt>
                <c:pt idx="25">
                  <c:v>-69</c:v>
                </c:pt>
                <c:pt idx="26">
                  <c:v>-65.84</c:v>
                </c:pt>
                <c:pt idx="27">
                  <c:v>-62.76</c:v>
                </c:pt>
                <c:pt idx="28">
                  <c:v>-59.76</c:v>
                </c:pt>
                <c:pt idx="29">
                  <c:v>-56.84</c:v>
                </c:pt>
                <c:pt idx="30">
                  <c:v>-54</c:v>
                </c:pt>
                <c:pt idx="31">
                  <c:v>-51.24</c:v>
                </c:pt>
                <c:pt idx="32">
                  <c:v>-48.56</c:v>
                </c:pt>
                <c:pt idx="33">
                  <c:v>-45.96</c:v>
                </c:pt>
                <c:pt idx="34">
                  <c:v>-43.44</c:v>
                </c:pt>
                <c:pt idx="35">
                  <c:v>-41</c:v>
                </c:pt>
                <c:pt idx="36">
                  <c:v>-38.64</c:v>
                </c:pt>
                <c:pt idx="37">
                  <c:v>-36.36</c:v>
                </c:pt>
                <c:pt idx="38">
                  <c:v>-34.159999999999997</c:v>
                </c:pt>
                <c:pt idx="39">
                  <c:v>-32.04</c:v>
                </c:pt>
                <c:pt idx="40">
                  <c:v>-30</c:v>
                </c:pt>
                <c:pt idx="41">
                  <c:v>-28.04</c:v>
                </c:pt>
                <c:pt idx="42">
                  <c:v>-26.16</c:v>
                </c:pt>
                <c:pt idx="43">
                  <c:v>-24.36</c:v>
                </c:pt>
                <c:pt idx="44">
                  <c:v>-22.64</c:v>
                </c:pt>
                <c:pt idx="45">
                  <c:v>-21</c:v>
                </c:pt>
                <c:pt idx="46">
                  <c:v>-19.439999999999998</c:v>
                </c:pt>
                <c:pt idx="47">
                  <c:v>-17.96</c:v>
                </c:pt>
                <c:pt idx="48">
                  <c:v>-16.560000000000002</c:v>
                </c:pt>
                <c:pt idx="49">
                  <c:v>-15.24</c:v>
                </c:pt>
                <c:pt idx="50">
                  <c:v>-14</c:v>
                </c:pt>
                <c:pt idx="51">
                  <c:v>-12.84</c:v>
                </c:pt>
                <c:pt idx="52">
                  <c:v>-11.76</c:v>
                </c:pt>
                <c:pt idx="53">
                  <c:v>-10.76</c:v>
                </c:pt>
                <c:pt idx="54">
                  <c:v>-9.84</c:v>
                </c:pt>
                <c:pt idx="55">
                  <c:v>-9</c:v>
                </c:pt>
                <c:pt idx="56">
                  <c:v>-8.24</c:v>
                </c:pt>
                <c:pt idx="57">
                  <c:v>-7.5600000000000005</c:v>
                </c:pt>
                <c:pt idx="58">
                  <c:v>-6.96</c:v>
                </c:pt>
                <c:pt idx="59">
                  <c:v>-6.4399999999999995</c:v>
                </c:pt>
                <c:pt idx="60">
                  <c:v>-6</c:v>
                </c:pt>
                <c:pt idx="61">
                  <c:v>-5.64</c:v>
                </c:pt>
                <c:pt idx="62">
                  <c:v>-5.36</c:v>
                </c:pt>
                <c:pt idx="63">
                  <c:v>-5.16</c:v>
                </c:pt>
                <c:pt idx="64">
                  <c:v>-5.04</c:v>
                </c:pt>
                <c:pt idx="65">
                  <c:v>-5</c:v>
                </c:pt>
                <c:pt idx="66">
                  <c:v>-5.04</c:v>
                </c:pt>
                <c:pt idx="67">
                  <c:v>-5.16</c:v>
                </c:pt>
                <c:pt idx="68">
                  <c:v>-5.36</c:v>
                </c:pt>
                <c:pt idx="69">
                  <c:v>-5.64</c:v>
                </c:pt>
                <c:pt idx="70">
                  <c:v>-6</c:v>
                </c:pt>
                <c:pt idx="71">
                  <c:v>-6.4399999999999995</c:v>
                </c:pt>
                <c:pt idx="72">
                  <c:v>-6.96</c:v>
                </c:pt>
                <c:pt idx="73">
                  <c:v>-7.5600000000000005</c:v>
                </c:pt>
                <c:pt idx="74">
                  <c:v>-8.24</c:v>
                </c:pt>
                <c:pt idx="75">
                  <c:v>-9</c:v>
                </c:pt>
                <c:pt idx="76">
                  <c:v>-9.84</c:v>
                </c:pt>
                <c:pt idx="77">
                  <c:v>-10.76</c:v>
                </c:pt>
                <c:pt idx="78">
                  <c:v>-11.76</c:v>
                </c:pt>
                <c:pt idx="79">
                  <c:v>-12.84</c:v>
                </c:pt>
                <c:pt idx="80">
                  <c:v>-14</c:v>
                </c:pt>
                <c:pt idx="81">
                  <c:v>-15.24</c:v>
                </c:pt>
                <c:pt idx="82">
                  <c:v>-16.560000000000002</c:v>
                </c:pt>
                <c:pt idx="83">
                  <c:v>-17.96</c:v>
                </c:pt>
                <c:pt idx="84">
                  <c:v>-19.439999999999998</c:v>
                </c:pt>
                <c:pt idx="85">
                  <c:v>-21</c:v>
                </c:pt>
                <c:pt idx="86">
                  <c:v>-22.64</c:v>
                </c:pt>
                <c:pt idx="87">
                  <c:v>-24.36</c:v>
                </c:pt>
                <c:pt idx="88">
                  <c:v>-26.16</c:v>
                </c:pt>
                <c:pt idx="89">
                  <c:v>-28.04</c:v>
                </c:pt>
                <c:pt idx="90">
                  <c:v>-30</c:v>
                </c:pt>
                <c:pt idx="91">
                  <c:v>-32.04</c:v>
                </c:pt>
                <c:pt idx="92">
                  <c:v>-34.159999999999997</c:v>
                </c:pt>
                <c:pt idx="93">
                  <c:v>-36.36</c:v>
                </c:pt>
                <c:pt idx="94">
                  <c:v>-38.64</c:v>
                </c:pt>
                <c:pt idx="95">
                  <c:v>-41</c:v>
                </c:pt>
                <c:pt idx="96">
                  <c:v>-43.44</c:v>
                </c:pt>
                <c:pt idx="97">
                  <c:v>-45.96</c:v>
                </c:pt>
                <c:pt idx="98">
                  <c:v>-48.56</c:v>
                </c:pt>
                <c:pt idx="99">
                  <c:v>-51.24</c:v>
                </c:pt>
                <c:pt idx="100">
                  <c:v>-54</c:v>
                </c:pt>
                <c:pt idx="101">
                  <c:v>-56.84</c:v>
                </c:pt>
                <c:pt idx="102">
                  <c:v>-59.76</c:v>
                </c:pt>
                <c:pt idx="103">
                  <c:v>-62.76</c:v>
                </c:pt>
                <c:pt idx="104">
                  <c:v>-65.84</c:v>
                </c:pt>
                <c:pt idx="105">
                  <c:v>-69</c:v>
                </c:pt>
                <c:pt idx="106">
                  <c:v>-72.239999999999995</c:v>
                </c:pt>
                <c:pt idx="107">
                  <c:v>-75.56</c:v>
                </c:pt>
                <c:pt idx="108">
                  <c:v>-78.960000000000008</c:v>
                </c:pt>
                <c:pt idx="109">
                  <c:v>-82.44</c:v>
                </c:pt>
                <c:pt idx="110">
                  <c:v>-86</c:v>
                </c:pt>
                <c:pt idx="111">
                  <c:v>-89.64</c:v>
                </c:pt>
                <c:pt idx="112">
                  <c:v>-93.36</c:v>
                </c:pt>
                <c:pt idx="113">
                  <c:v>-97.16</c:v>
                </c:pt>
                <c:pt idx="114">
                  <c:v>-101.04</c:v>
                </c:pt>
                <c:pt idx="115">
                  <c:v>-105</c:v>
                </c:pt>
                <c:pt idx="116">
                  <c:v>-109.04</c:v>
                </c:pt>
                <c:pt idx="117">
                  <c:v>-113.16</c:v>
                </c:pt>
                <c:pt idx="118">
                  <c:v>-117.36</c:v>
                </c:pt>
                <c:pt idx="119">
                  <c:v>-121.64</c:v>
                </c:pt>
                <c:pt idx="120">
                  <c:v>-126</c:v>
                </c:pt>
                <c:pt idx="121">
                  <c:v>-130.44</c:v>
                </c:pt>
                <c:pt idx="122">
                  <c:v>-134.96</c:v>
                </c:pt>
                <c:pt idx="123">
                  <c:v>-139.56</c:v>
                </c:pt>
                <c:pt idx="124">
                  <c:v>-144.24</c:v>
                </c:pt>
                <c:pt idx="125">
                  <c:v>-149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'Tuning Fork Model'!$D$5</c:f>
              <c:strCache>
                <c:ptCount val="1"/>
                <c:pt idx="0">
                  <c:v>ppm-Typ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'Tuning Fork Model'!$B$6:$B$131</c:f>
              <c:numCache>
                <c:formatCode>General</c:formatCode>
                <c:ptCount val="126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  <c:pt idx="81">
                  <c:v>41</c:v>
                </c:pt>
                <c:pt idx="82">
                  <c:v>42</c:v>
                </c:pt>
                <c:pt idx="83">
                  <c:v>43</c:v>
                </c:pt>
                <c:pt idx="84">
                  <c:v>44</c:v>
                </c:pt>
                <c:pt idx="85">
                  <c:v>45</c:v>
                </c:pt>
                <c:pt idx="86">
                  <c:v>46</c:v>
                </c:pt>
                <c:pt idx="87">
                  <c:v>47</c:v>
                </c:pt>
                <c:pt idx="88">
                  <c:v>48</c:v>
                </c:pt>
                <c:pt idx="89">
                  <c:v>49</c:v>
                </c:pt>
                <c:pt idx="90">
                  <c:v>50</c:v>
                </c:pt>
                <c:pt idx="91">
                  <c:v>51</c:v>
                </c:pt>
                <c:pt idx="92">
                  <c:v>52</c:v>
                </c:pt>
                <c:pt idx="93">
                  <c:v>53</c:v>
                </c:pt>
                <c:pt idx="94">
                  <c:v>54</c:v>
                </c:pt>
                <c:pt idx="95">
                  <c:v>55</c:v>
                </c:pt>
                <c:pt idx="96">
                  <c:v>56</c:v>
                </c:pt>
                <c:pt idx="97">
                  <c:v>57</c:v>
                </c:pt>
                <c:pt idx="98">
                  <c:v>58</c:v>
                </c:pt>
                <c:pt idx="99">
                  <c:v>59</c:v>
                </c:pt>
                <c:pt idx="100">
                  <c:v>60</c:v>
                </c:pt>
                <c:pt idx="101">
                  <c:v>61</c:v>
                </c:pt>
                <c:pt idx="102">
                  <c:v>62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</c:v>
                </c:pt>
                <c:pt idx="107">
                  <c:v>67</c:v>
                </c:pt>
                <c:pt idx="108">
                  <c:v>68</c:v>
                </c:pt>
                <c:pt idx="109">
                  <c:v>69</c:v>
                </c:pt>
                <c:pt idx="110">
                  <c:v>70</c:v>
                </c:pt>
                <c:pt idx="111">
                  <c:v>71</c:v>
                </c:pt>
                <c:pt idx="112">
                  <c:v>72</c:v>
                </c:pt>
                <c:pt idx="113">
                  <c:v>73</c:v>
                </c:pt>
                <c:pt idx="114">
                  <c:v>74</c:v>
                </c:pt>
                <c:pt idx="115">
                  <c:v>75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79</c:v>
                </c:pt>
                <c:pt idx="120">
                  <c:v>80</c:v>
                </c:pt>
                <c:pt idx="121">
                  <c:v>81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85</c:v>
                </c:pt>
              </c:numCache>
            </c:numRef>
          </c:xVal>
          <c:yVal>
            <c:numRef>
              <c:f>'Tuning Fork Model'!$D$6:$D$131</c:f>
              <c:numCache>
                <c:formatCode>0.00</c:formatCode>
                <c:ptCount val="126"/>
                <c:pt idx="0">
                  <c:v>-131.75</c:v>
                </c:pt>
                <c:pt idx="1">
                  <c:v>-127.88</c:v>
                </c:pt>
                <c:pt idx="2">
                  <c:v>-124.07</c:v>
                </c:pt>
                <c:pt idx="3">
                  <c:v>-120.32</c:v>
                </c:pt>
                <c:pt idx="4">
                  <c:v>-116.63</c:v>
                </c:pt>
                <c:pt idx="5">
                  <c:v>-113</c:v>
                </c:pt>
                <c:pt idx="6">
                  <c:v>-109.42999999999999</c:v>
                </c:pt>
                <c:pt idx="7">
                  <c:v>-105.92</c:v>
                </c:pt>
                <c:pt idx="8">
                  <c:v>-102.47</c:v>
                </c:pt>
                <c:pt idx="9">
                  <c:v>-99.08</c:v>
                </c:pt>
                <c:pt idx="10">
                  <c:v>-95.75</c:v>
                </c:pt>
                <c:pt idx="11">
                  <c:v>-92.47999999999999</c:v>
                </c:pt>
                <c:pt idx="12">
                  <c:v>-89.27</c:v>
                </c:pt>
                <c:pt idx="13">
                  <c:v>-86.11999999999999</c:v>
                </c:pt>
                <c:pt idx="14">
                  <c:v>-83.03</c:v>
                </c:pt>
                <c:pt idx="15">
                  <c:v>-80</c:v>
                </c:pt>
                <c:pt idx="16">
                  <c:v>-77.03</c:v>
                </c:pt>
                <c:pt idx="17">
                  <c:v>-74.12</c:v>
                </c:pt>
                <c:pt idx="18">
                  <c:v>-71.27</c:v>
                </c:pt>
                <c:pt idx="19">
                  <c:v>-68.47999999999999</c:v>
                </c:pt>
                <c:pt idx="20">
                  <c:v>-65.75</c:v>
                </c:pt>
                <c:pt idx="21">
                  <c:v>-63.08</c:v>
                </c:pt>
                <c:pt idx="22">
                  <c:v>-60.47</c:v>
                </c:pt>
                <c:pt idx="23">
                  <c:v>-57.919999999999995</c:v>
                </c:pt>
                <c:pt idx="24">
                  <c:v>-55.43</c:v>
                </c:pt>
                <c:pt idx="25">
                  <c:v>-53</c:v>
                </c:pt>
                <c:pt idx="26">
                  <c:v>-50.629999999999995</c:v>
                </c:pt>
                <c:pt idx="27">
                  <c:v>-48.32</c:v>
                </c:pt>
                <c:pt idx="28">
                  <c:v>-46.07</c:v>
                </c:pt>
                <c:pt idx="29">
                  <c:v>-43.879999999999995</c:v>
                </c:pt>
                <c:pt idx="30">
                  <c:v>-41.75</c:v>
                </c:pt>
                <c:pt idx="31">
                  <c:v>-39.68</c:v>
                </c:pt>
                <c:pt idx="32">
                  <c:v>-37.67</c:v>
                </c:pt>
                <c:pt idx="33">
                  <c:v>-35.72</c:v>
                </c:pt>
                <c:pt idx="34">
                  <c:v>-33.83</c:v>
                </c:pt>
                <c:pt idx="35">
                  <c:v>-32</c:v>
                </c:pt>
                <c:pt idx="36">
                  <c:v>-30.23</c:v>
                </c:pt>
                <c:pt idx="37">
                  <c:v>-28.52</c:v>
                </c:pt>
                <c:pt idx="38">
                  <c:v>-26.869999999999997</c:v>
                </c:pt>
                <c:pt idx="39">
                  <c:v>-25.279999999999998</c:v>
                </c:pt>
                <c:pt idx="40">
                  <c:v>-23.75</c:v>
                </c:pt>
                <c:pt idx="41">
                  <c:v>-22.28</c:v>
                </c:pt>
                <c:pt idx="42">
                  <c:v>-20.869999999999997</c:v>
                </c:pt>
                <c:pt idx="43">
                  <c:v>-19.52</c:v>
                </c:pt>
                <c:pt idx="44">
                  <c:v>-18.229999999999997</c:v>
                </c:pt>
                <c:pt idx="45">
                  <c:v>-17</c:v>
                </c:pt>
                <c:pt idx="46">
                  <c:v>-15.83</c:v>
                </c:pt>
                <c:pt idx="47">
                  <c:v>-14.719999999999999</c:v>
                </c:pt>
                <c:pt idx="48">
                  <c:v>-13.67</c:v>
                </c:pt>
                <c:pt idx="49">
                  <c:v>-12.68</c:v>
                </c:pt>
                <c:pt idx="50">
                  <c:v>-11.75</c:v>
                </c:pt>
                <c:pt idx="51">
                  <c:v>-10.879999999999999</c:v>
                </c:pt>
                <c:pt idx="52">
                  <c:v>-10.07</c:v>
                </c:pt>
                <c:pt idx="53">
                  <c:v>-9.32</c:v>
                </c:pt>
                <c:pt idx="54">
                  <c:v>-8.629999999999999</c:v>
                </c:pt>
                <c:pt idx="55">
                  <c:v>-8</c:v>
                </c:pt>
                <c:pt idx="56">
                  <c:v>-7.43</c:v>
                </c:pt>
                <c:pt idx="57">
                  <c:v>-6.92</c:v>
                </c:pt>
                <c:pt idx="58">
                  <c:v>-6.47</c:v>
                </c:pt>
                <c:pt idx="59">
                  <c:v>-6.08</c:v>
                </c:pt>
                <c:pt idx="60">
                  <c:v>-5.75</c:v>
                </c:pt>
                <c:pt idx="61">
                  <c:v>-5.48</c:v>
                </c:pt>
                <c:pt idx="62">
                  <c:v>-5.27</c:v>
                </c:pt>
                <c:pt idx="63">
                  <c:v>-5.12</c:v>
                </c:pt>
                <c:pt idx="64">
                  <c:v>-5.03</c:v>
                </c:pt>
                <c:pt idx="65">
                  <c:v>-5</c:v>
                </c:pt>
                <c:pt idx="66">
                  <c:v>-5.03</c:v>
                </c:pt>
                <c:pt idx="67">
                  <c:v>-5.12</c:v>
                </c:pt>
                <c:pt idx="68">
                  <c:v>-5.27</c:v>
                </c:pt>
                <c:pt idx="69">
                  <c:v>-5.48</c:v>
                </c:pt>
                <c:pt idx="70">
                  <c:v>-5.75</c:v>
                </c:pt>
                <c:pt idx="71">
                  <c:v>-6.08</c:v>
                </c:pt>
                <c:pt idx="72">
                  <c:v>-6.47</c:v>
                </c:pt>
                <c:pt idx="73">
                  <c:v>-6.92</c:v>
                </c:pt>
                <c:pt idx="74">
                  <c:v>-7.43</c:v>
                </c:pt>
                <c:pt idx="75">
                  <c:v>-8</c:v>
                </c:pt>
                <c:pt idx="76">
                  <c:v>-8.629999999999999</c:v>
                </c:pt>
                <c:pt idx="77">
                  <c:v>-9.32</c:v>
                </c:pt>
                <c:pt idx="78">
                  <c:v>-10.07</c:v>
                </c:pt>
                <c:pt idx="79">
                  <c:v>-10.879999999999999</c:v>
                </c:pt>
                <c:pt idx="80">
                  <c:v>-11.75</c:v>
                </c:pt>
                <c:pt idx="81">
                  <c:v>-12.68</c:v>
                </c:pt>
                <c:pt idx="82">
                  <c:v>-13.67</c:v>
                </c:pt>
                <c:pt idx="83">
                  <c:v>-14.719999999999999</c:v>
                </c:pt>
                <c:pt idx="84">
                  <c:v>-15.83</c:v>
                </c:pt>
                <c:pt idx="85">
                  <c:v>-17</c:v>
                </c:pt>
                <c:pt idx="86">
                  <c:v>-18.229999999999997</c:v>
                </c:pt>
                <c:pt idx="87">
                  <c:v>-19.52</c:v>
                </c:pt>
                <c:pt idx="88">
                  <c:v>-20.869999999999997</c:v>
                </c:pt>
                <c:pt idx="89">
                  <c:v>-22.28</c:v>
                </c:pt>
                <c:pt idx="90">
                  <c:v>-23.75</c:v>
                </c:pt>
                <c:pt idx="91">
                  <c:v>-25.279999999999998</c:v>
                </c:pt>
                <c:pt idx="92">
                  <c:v>-26.869999999999997</c:v>
                </c:pt>
                <c:pt idx="93">
                  <c:v>-28.52</c:v>
                </c:pt>
                <c:pt idx="94">
                  <c:v>-30.23</c:v>
                </c:pt>
                <c:pt idx="95">
                  <c:v>-32</c:v>
                </c:pt>
                <c:pt idx="96">
                  <c:v>-33.83</c:v>
                </c:pt>
                <c:pt idx="97">
                  <c:v>-35.72</c:v>
                </c:pt>
                <c:pt idx="98">
                  <c:v>-37.67</c:v>
                </c:pt>
                <c:pt idx="99">
                  <c:v>-39.68</c:v>
                </c:pt>
                <c:pt idx="100">
                  <c:v>-41.75</c:v>
                </c:pt>
                <c:pt idx="101">
                  <c:v>-43.879999999999995</c:v>
                </c:pt>
                <c:pt idx="102">
                  <c:v>-46.07</c:v>
                </c:pt>
                <c:pt idx="103">
                  <c:v>-48.32</c:v>
                </c:pt>
                <c:pt idx="104">
                  <c:v>-50.629999999999995</c:v>
                </c:pt>
                <c:pt idx="105">
                  <c:v>-53</c:v>
                </c:pt>
                <c:pt idx="106">
                  <c:v>-55.43</c:v>
                </c:pt>
                <c:pt idx="107">
                  <c:v>-57.919999999999995</c:v>
                </c:pt>
                <c:pt idx="108">
                  <c:v>-60.47</c:v>
                </c:pt>
                <c:pt idx="109">
                  <c:v>-63.08</c:v>
                </c:pt>
                <c:pt idx="110">
                  <c:v>-65.75</c:v>
                </c:pt>
                <c:pt idx="111">
                  <c:v>-68.47999999999999</c:v>
                </c:pt>
                <c:pt idx="112">
                  <c:v>-71.27</c:v>
                </c:pt>
                <c:pt idx="113">
                  <c:v>-74.12</c:v>
                </c:pt>
                <c:pt idx="114">
                  <c:v>-77.03</c:v>
                </c:pt>
                <c:pt idx="115">
                  <c:v>-80</c:v>
                </c:pt>
                <c:pt idx="116">
                  <c:v>-83.03</c:v>
                </c:pt>
                <c:pt idx="117">
                  <c:v>-86.11999999999999</c:v>
                </c:pt>
                <c:pt idx="118">
                  <c:v>-89.27</c:v>
                </c:pt>
                <c:pt idx="119">
                  <c:v>-92.47999999999999</c:v>
                </c:pt>
                <c:pt idx="120">
                  <c:v>-95.75</c:v>
                </c:pt>
                <c:pt idx="121">
                  <c:v>-99.08</c:v>
                </c:pt>
                <c:pt idx="122">
                  <c:v>-102.47</c:v>
                </c:pt>
                <c:pt idx="123">
                  <c:v>-105.92</c:v>
                </c:pt>
                <c:pt idx="124">
                  <c:v>-109.42999999999999</c:v>
                </c:pt>
                <c:pt idx="125">
                  <c:v>-113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'Tuning Fork Model'!$E$5</c:f>
              <c:strCache>
                <c:ptCount val="1"/>
                <c:pt idx="0">
                  <c:v>ppm-High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'Tuning Fork Model'!$B$6:$B$131</c:f>
              <c:numCache>
                <c:formatCode>General</c:formatCode>
                <c:ptCount val="126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  <c:pt idx="81">
                  <c:v>41</c:v>
                </c:pt>
                <c:pt idx="82">
                  <c:v>42</c:v>
                </c:pt>
                <c:pt idx="83">
                  <c:v>43</c:v>
                </c:pt>
                <c:pt idx="84">
                  <c:v>44</c:v>
                </c:pt>
                <c:pt idx="85">
                  <c:v>45</c:v>
                </c:pt>
                <c:pt idx="86">
                  <c:v>46</c:v>
                </c:pt>
                <c:pt idx="87">
                  <c:v>47</c:v>
                </c:pt>
                <c:pt idx="88">
                  <c:v>48</c:v>
                </c:pt>
                <c:pt idx="89">
                  <c:v>49</c:v>
                </c:pt>
                <c:pt idx="90">
                  <c:v>50</c:v>
                </c:pt>
                <c:pt idx="91">
                  <c:v>51</c:v>
                </c:pt>
                <c:pt idx="92">
                  <c:v>52</c:v>
                </c:pt>
                <c:pt idx="93">
                  <c:v>53</c:v>
                </c:pt>
                <c:pt idx="94">
                  <c:v>54</c:v>
                </c:pt>
                <c:pt idx="95">
                  <c:v>55</c:v>
                </c:pt>
                <c:pt idx="96">
                  <c:v>56</c:v>
                </c:pt>
                <c:pt idx="97">
                  <c:v>57</c:v>
                </c:pt>
                <c:pt idx="98">
                  <c:v>58</c:v>
                </c:pt>
                <c:pt idx="99">
                  <c:v>59</c:v>
                </c:pt>
                <c:pt idx="100">
                  <c:v>60</c:v>
                </c:pt>
                <c:pt idx="101">
                  <c:v>61</c:v>
                </c:pt>
                <c:pt idx="102">
                  <c:v>62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</c:v>
                </c:pt>
                <c:pt idx="107">
                  <c:v>67</c:v>
                </c:pt>
                <c:pt idx="108">
                  <c:v>68</c:v>
                </c:pt>
                <c:pt idx="109">
                  <c:v>69</c:v>
                </c:pt>
                <c:pt idx="110">
                  <c:v>70</c:v>
                </c:pt>
                <c:pt idx="111">
                  <c:v>71</c:v>
                </c:pt>
                <c:pt idx="112">
                  <c:v>72</c:v>
                </c:pt>
                <c:pt idx="113">
                  <c:v>73</c:v>
                </c:pt>
                <c:pt idx="114">
                  <c:v>74</c:v>
                </c:pt>
                <c:pt idx="115">
                  <c:v>75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79</c:v>
                </c:pt>
                <c:pt idx="120">
                  <c:v>80</c:v>
                </c:pt>
                <c:pt idx="121">
                  <c:v>81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85</c:v>
                </c:pt>
              </c:numCache>
            </c:numRef>
          </c:xVal>
          <c:yVal>
            <c:numRef>
              <c:f>'Tuning Fork Model'!$E$6:$E$131</c:f>
              <c:numCache>
                <c:formatCode>0.00</c:formatCode>
                <c:ptCount val="126"/>
                <c:pt idx="0">
                  <c:v>-89.499999999999986</c:v>
                </c:pt>
                <c:pt idx="1">
                  <c:v>-86.919999999999987</c:v>
                </c:pt>
                <c:pt idx="2">
                  <c:v>-84.379999999999981</c:v>
                </c:pt>
                <c:pt idx="3">
                  <c:v>-81.879999999999981</c:v>
                </c:pt>
                <c:pt idx="4">
                  <c:v>-79.419999999999987</c:v>
                </c:pt>
                <c:pt idx="5">
                  <c:v>-76.999999999999986</c:v>
                </c:pt>
                <c:pt idx="6">
                  <c:v>-74.61999999999999</c:v>
                </c:pt>
                <c:pt idx="7">
                  <c:v>-72.279999999999987</c:v>
                </c:pt>
                <c:pt idx="8">
                  <c:v>-69.97999999999999</c:v>
                </c:pt>
                <c:pt idx="9">
                  <c:v>-67.72</c:v>
                </c:pt>
                <c:pt idx="10">
                  <c:v>-65.5</c:v>
                </c:pt>
                <c:pt idx="11">
                  <c:v>-63.319999999999993</c:v>
                </c:pt>
                <c:pt idx="12">
                  <c:v>-61.179999999999993</c:v>
                </c:pt>
                <c:pt idx="13">
                  <c:v>-59.079999999999991</c:v>
                </c:pt>
                <c:pt idx="14">
                  <c:v>-57.019999999999989</c:v>
                </c:pt>
                <c:pt idx="15">
                  <c:v>-54.999999999999993</c:v>
                </c:pt>
                <c:pt idx="16">
                  <c:v>-53.019999999999996</c:v>
                </c:pt>
                <c:pt idx="17">
                  <c:v>-51.079999999999991</c:v>
                </c:pt>
                <c:pt idx="18">
                  <c:v>-49.179999999999993</c:v>
                </c:pt>
                <c:pt idx="19">
                  <c:v>-47.319999999999993</c:v>
                </c:pt>
                <c:pt idx="20">
                  <c:v>-45.499999999999993</c:v>
                </c:pt>
                <c:pt idx="21">
                  <c:v>-43.719999999999992</c:v>
                </c:pt>
                <c:pt idx="22">
                  <c:v>-41.98</c:v>
                </c:pt>
                <c:pt idx="23">
                  <c:v>-40.279999999999994</c:v>
                </c:pt>
                <c:pt idx="24">
                  <c:v>-38.619999999999997</c:v>
                </c:pt>
                <c:pt idx="25">
                  <c:v>-37</c:v>
                </c:pt>
                <c:pt idx="26">
                  <c:v>-35.419999999999995</c:v>
                </c:pt>
                <c:pt idx="27">
                  <c:v>-33.879999999999995</c:v>
                </c:pt>
                <c:pt idx="28">
                  <c:v>-32.379999999999995</c:v>
                </c:pt>
                <c:pt idx="29">
                  <c:v>-30.919999999999995</c:v>
                </c:pt>
                <c:pt idx="30">
                  <c:v>-29.499999999999996</c:v>
                </c:pt>
                <c:pt idx="31">
                  <c:v>-28.119999999999997</c:v>
                </c:pt>
                <c:pt idx="32">
                  <c:v>-26.779999999999998</c:v>
                </c:pt>
                <c:pt idx="33">
                  <c:v>-25.479999999999997</c:v>
                </c:pt>
                <c:pt idx="34">
                  <c:v>-24.219999999999995</c:v>
                </c:pt>
                <c:pt idx="35">
                  <c:v>-22.999999999999996</c:v>
                </c:pt>
                <c:pt idx="36">
                  <c:v>-21.819999999999997</c:v>
                </c:pt>
                <c:pt idx="37">
                  <c:v>-20.68</c:v>
                </c:pt>
                <c:pt idx="38">
                  <c:v>-19.579999999999998</c:v>
                </c:pt>
                <c:pt idx="39">
                  <c:v>-18.519999999999996</c:v>
                </c:pt>
                <c:pt idx="40">
                  <c:v>-17.5</c:v>
                </c:pt>
                <c:pt idx="41">
                  <c:v>-16.519999999999996</c:v>
                </c:pt>
                <c:pt idx="42">
                  <c:v>-15.579999999999998</c:v>
                </c:pt>
                <c:pt idx="43">
                  <c:v>-14.679999999999998</c:v>
                </c:pt>
                <c:pt idx="44">
                  <c:v>-13.819999999999999</c:v>
                </c:pt>
                <c:pt idx="45">
                  <c:v>-13</c:v>
                </c:pt>
                <c:pt idx="46">
                  <c:v>-12.219999999999999</c:v>
                </c:pt>
                <c:pt idx="47">
                  <c:v>-11.479999999999999</c:v>
                </c:pt>
                <c:pt idx="48">
                  <c:v>-10.78</c:v>
                </c:pt>
                <c:pt idx="49">
                  <c:v>-10.119999999999999</c:v>
                </c:pt>
                <c:pt idx="50">
                  <c:v>-9.5</c:v>
                </c:pt>
                <c:pt idx="51">
                  <c:v>-8.92</c:v>
                </c:pt>
                <c:pt idx="52">
                  <c:v>-8.379999999999999</c:v>
                </c:pt>
                <c:pt idx="53">
                  <c:v>-7.879999999999999</c:v>
                </c:pt>
                <c:pt idx="54">
                  <c:v>-7.42</c:v>
                </c:pt>
                <c:pt idx="55">
                  <c:v>-7</c:v>
                </c:pt>
                <c:pt idx="56">
                  <c:v>-6.6199999999999992</c:v>
                </c:pt>
                <c:pt idx="57">
                  <c:v>-6.2799999999999994</c:v>
                </c:pt>
                <c:pt idx="58">
                  <c:v>-5.9799999999999995</c:v>
                </c:pt>
                <c:pt idx="59">
                  <c:v>-5.72</c:v>
                </c:pt>
                <c:pt idx="60">
                  <c:v>-5.5</c:v>
                </c:pt>
                <c:pt idx="61">
                  <c:v>-5.32</c:v>
                </c:pt>
                <c:pt idx="62">
                  <c:v>-5.18</c:v>
                </c:pt>
                <c:pt idx="63">
                  <c:v>-5.08</c:v>
                </c:pt>
                <c:pt idx="64">
                  <c:v>-5.0199999999999996</c:v>
                </c:pt>
                <c:pt idx="65">
                  <c:v>-5</c:v>
                </c:pt>
                <c:pt idx="66">
                  <c:v>-5.0199999999999996</c:v>
                </c:pt>
                <c:pt idx="67">
                  <c:v>-5.08</c:v>
                </c:pt>
                <c:pt idx="68">
                  <c:v>-5.18</c:v>
                </c:pt>
                <c:pt idx="69">
                  <c:v>-5.32</c:v>
                </c:pt>
                <c:pt idx="70">
                  <c:v>-5.5</c:v>
                </c:pt>
                <c:pt idx="71">
                  <c:v>-5.72</c:v>
                </c:pt>
                <c:pt idx="72">
                  <c:v>-5.9799999999999995</c:v>
                </c:pt>
                <c:pt idx="73">
                  <c:v>-6.2799999999999994</c:v>
                </c:pt>
                <c:pt idx="74">
                  <c:v>-6.6199999999999992</c:v>
                </c:pt>
                <c:pt idx="75">
                  <c:v>-7</c:v>
                </c:pt>
                <c:pt idx="76">
                  <c:v>-7.42</c:v>
                </c:pt>
                <c:pt idx="77">
                  <c:v>-7.879999999999999</c:v>
                </c:pt>
                <c:pt idx="78">
                  <c:v>-8.379999999999999</c:v>
                </c:pt>
                <c:pt idx="79">
                  <c:v>-8.92</c:v>
                </c:pt>
                <c:pt idx="80">
                  <c:v>-9.5</c:v>
                </c:pt>
                <c:pt idx="81">
                  <c:v>-10.119999999999999</c:v>
                </c:pt>
                <c:pt idx="82">
                  <c:v>-10.78</c:v>
                </c:pt>
                <c:pt idx="83">
                  <c:v>-11.479999999999999</c:v>
                </c:pt>
                <c:pt idx="84">
                  <c:v>-12.219999999999999</c:v>
                </c:pt>
                <c:pt idx="85">
                  <c:v>-13</c:v>
                </c:pt>
                <c:pt idx="86">
                  <c:v>-13.819999999999999</c:v>
                </c:pt>
                <c:pt idx="87">
                  <c:v>-14.679999999999998</c:v>
                </c:pt>
                <c:pt idx="88">
                  <c:v>-15.579999999999998</c:v>
                </c:pt>
                <c:pt idx="89">
                  <c:v>-16.519999999999996</c:v>
                </c:pt>
                <c:pt idx="90">
                  <c:v>-17.5</c:v>
                </c:pt>
                <c:pt idx="91">
                  <c:v>-18.519999999999996</c:v>
                </c:pt>
                <c:pt idx="92">
                  <c:v>-19.579999999999998</c:v>
                </c:pt>
                <c:pt idx="93">
                  <c:v>-20.68</c:v>
                </c:pt>
                <c:pt idx="94">
                  <c:v>-21.819999999999997</c:v>
                </c:pt>
                <c:pt idx="95">
                  <c:v>-22.999999999999996</c:v>
                </c:pt>
                <c:pt idx="96">
                  <c:v>-24.219999999999995</c:v>
                </c:pt>
                <c:pt idx="97">
                  <c:v>-25.479999999999997</c:v>
                </c:pt>
                <c:pt idx="98">
                  <c:v>-26.779999999999998</c:v>
                </c:pt>
                <c:pt idx="99">
                  <c:v>-28.119999999999997</c:v>
                </c:pt>
                <c:pt idx="100">
                  <c:v>-29.499999999999996</c:v>
                </c:pt>
                <c:pt idx="101">
                  <c:v>-30.919999999999995</c:v>
                </c:pt>
                <c:pt idx="102">
                  <c:v>-32.379999999999995</c:v>
                </c:pt>
                <c:pt idx="103">
                  <c:v>-33.879999999999995</c:v>
                </c:pt>
                <c:pt idx="104">
                  <c:v>-35.419999999999995</c:v>
                </c:pt>
                <c:pt idx="105">
                  <c:v>-37</c:v>
                </c:pt>
                <c:pt idx="106">
                  <c:v>-38.619999999999997</c:v>
                </c:pt>
                <c:pt idx="107">
                  <c:v>-40.279999999999994</c:v>
                </c:pt>
                <c:pt idx="108">
                  <c:v>-41.98</c:v>
                </c:pt>
                <c:pt idx="109">
                  <c:v>-43.719999999999992</c:v>
                </c:pt>
                <c:pt idx="110">
                  <c:v>-45.499999999999993</c:v>
                </c:pt>
                <c:pt idx="111">
                  <c:v>-47.319999999999993</c:v>
                </c:pt>
                <c:pt idx="112">
                  <c:v>-49.179999999999993</c:v>
                </c:pt>
                <c:pt idx="113">
                  <c:v>-51.079999999999991</c:v>
                </c:pt>
                <c:pt idx="114">
                  <c:v>-53.019999999999996</c:v>
                </c:pt>
                <c:pt idx="115">
                  <c:v>-54.999999999999993</c:v>
                </c:pt>
                <c:pt idx="116">
                  <c:v>-57.019999999999989</c:v>
                </c:pt>
                <c:pt idx="117">
                  <c:v>-59.079999999999991</c:v>
                </c:pt>
                <c:pt idx="118">
                  <c:v>-61.179999999999993</c:v>
                </c:pt>
                <c:pt idx="119">
                  <c:v>-63.319999999999993</c:v>
                </c:pt>
                <c:pt idx="120">
                  <c:v>-65.5</c:v>
                </c:pt>
                <c:pt idx="121">
                  <c:v>-67.72</c:v>
                </c:pt>
                <c:pt idx="122">
                  <c:v>-69.97999999999999</c:v>
                </c:pt>
                <c:pt idx="123">
                  <c:v>-72.279999999999987</c:v>
                </c:pt>
                <c:pt idx="124">
                  <c:v>-74.61999999999999</c:v>
                </c:pt>
                <c:pt idx="125">
                  <c:v>-76.999999999999986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37568"/>
        <c:axId val="59435264"/>
      </c:scatterChart>
      <c:valAx>
        <c:axId val="59437568"/>
        <c:scaling>
          <c:orientation val="minMax"/>
          <c:max val="85"/>
          <c:min val="-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Temperature °C</a:t>
                </a:r>
              </a:p>
            </c:rich>
          </c:tx>
          <c:layout>
            <c:manualLayout>
              <c:xMode val="edge"/>
              <c:yMode val="edge"/>
              <c:x val="0.43750000000000017"/>
              <c:y val="0.92337917485265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435264"/>
        <c:crosses val="autoZero"/>
        <c:crossBetween val="midCat"/>
        <c:majorUnit val="10"/>
        <c:minorUnit val="5"/>
      </c:valAx>
      <c:valAx>
        <c:axId val="59435264"/>
        <c:scaling>
          <c:orientation val="minMax"/>
          <c:min val="-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Frequency ppm</a:t>
                </a:r>
              </a:p>
            </c:rich>
          </c:tx>
          <c:layout>
            <c:manualLayout>
              <c:xMode val="edge"/>
              <c:yMode val="edge"/>
              <c:x val="7.6219512195121976E-3"/>
              <c:y val="0.357563850687622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437568"/>
        <c:crossesAt val="-55"/>
        <c:crossBetween val="midCat"/>
        <c:majorUnit val="2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07723577235772"/>
          <c:y val="0.63387136966769864"/>
          <c:w val="0.2383130081300813"/>
          <c:h val="0.17048104712848902"/>
        </c:manualLayout>
      </c:layout>
      <c:overlay val="0"/>
      <c:spPr>
        <a:solidFill>
          <a:schemeClr val="accent5">
            <a:lumMod val="60000"/>
            <a:lumOff val="4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Frequency Stability Vs. Temperature</a:t>
            </a:r>
            <a:r>
              <a:rPr lang="en-US" baseline="0"/>
              <a:t> Prediction</a:t>
            </a:r>
            <a:endParaRPr lang="en-US"/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Abracon's 32.768kkHz; Tuning Fork Crystal</a:t>
            </a:r>
          </a:p>
        </c:rich>
      </c:tx>
      <c:layout>
        <c:manualLayout>
          <c:xMode val="edge"/>
          <c:yMode val="edge"/>
          <c:x val="0.27794715447154472"/>
          <c:y val="1.637197118533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2439024390238"/>
          <c:y val="0.12770137524557948"/>
          <c:w val="0.84756097560975607"/>
          <c:h val="0.72102161100196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'Tuning Fork Model'!$C$5</c:f>
              <c:strCache>
                <c:ptCount val="1"/>
                <c:pt idx="0">
                  <c:v>ppm-Low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'Tuning Fork Model'!$B$6:$B$131</c:f>
              <c:numCache>
                <c:formatCode>General</c:formatCode>
                <c:ptCount val="126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  <c:pt idx="81">
                  <c:v>41</c:v>
                </c:pt>
                <c:pt idx="82">
                  <c:v>42</c:v>
                </c:pt>
                <c:pt idx="83">
                  <c:v>43</c:v>
                </c:pt>
                <c:pt idx="84">
                  <c:v>44</c:v>
                </c:pt>
                <c:pt idx="85">
                  <c:v>45</c:v>
                </c:pt>
                <c:pt idx="86">
                  <c:v>46</c:v>
                </c:pt>
                <c:pt idx="87">
                  <c:v>47</c:v>
                </c:pt>
                <c:pt idx="88">
                  <c:v>48</c:v>
                </c:pt>
                <c:pt idx="89">
                  <c:v>49</c:v>
                </c:pt>
                <c:pt idx="90">
                  <c:v>50</c:v>
                </c:pt>
                <c:pt idx="91">
                  <c:v>51</c:v>
                </c:pt>
                <c:pt idx="92">
                  <c:v>52</c:v>
                </c:pt>
                <c:pt idx="93">
                  <c:v>53</c:v>
                </c:pt>
                <c:pt idx="94">
                  <c:v>54</c:v>
                </c:pt>
                <c:pt idx="95">
                  <c:v>55</c:v>
                </c:pt>
                <c:pt idx="96">
                  <c:v>56</c:v>
                </c:pt>
                <c:pt idx="97">
                  <c:v>57</c:v>
                </c:pt>
                <c:pt idx="98">
                  <c:v>58</c:v>
                </c:pt>
                <c:pt idx="99">
                  <c:v>59</c:v>
                </c:pt>
                <c:pt idx="100">
                  <c:v>60</c:v>
                </c:pt>
                <c:pt idx="101">
                  <c:v>61</c:v>
                </c:pt>
                <c:pt idx="102">
                  <c:v>62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</c:v>
                </c:pt>
                <c:pt idx="107">
                  <c:v>67</c:v>
                </c:pt>
                <c:pt idx="108">
                  <c:v>68</c:v>
                </c:pt>
                <c:pt idx="109">
                  <c:v>69</c:v>
                </c:pt>
                <c:pt idx="110">
                  <c:v>70</c:v>
                </c:pt>
                <c:pt idx="111">
                  <c:v>71</c:v>
                </c:pt>
                <c:pt idx="112">
                  <c:v>72</c:v>
                </c:pt>
                <c:pt idx="113">
                  <c:v>73</c:v>
                </c:pt>
                <c:pt idx="114">
                  <c:v>74</c:v>
                </c:pt>
                <c:pt idx="115">
                  <c:v>75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79</c:v>
                </c:pt>
                <c:pt idx="120">
                  <c:v>80</c:v>
                </c:pt>
                <c:pt idx="121">
                  <c:v>81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85</c:v>
                </c:pt>
              </c:numCache>
            </c:numRef>
          </c:xVal>
          <c:yVal>
            <c:numRef>
              <c:f>'Tuning Fork Model'!$C$6:$C$131</c:f>
              <c:numCache>
                <c:formatCode>0.00</c:formatCode>
                <c:ptCount val="126"/>
                <c:pt idx="0">
                  <c:v>-174</c:v>
                </c:pt>
                <c:pt idx="1">
                  <c:v>-168.84</c:v>
                </c:pt>
                <c:pt idx="2">
                  <c:v>-163.76</c:v>
                </c:pt>
                <c:pt idx="3">
                  <c:v>-158.76</c:v>
                </c:pt>
                <c:pt idx="4">
                  <c:v>-153.84</c:v>
                </c:pt>
                <c:pt idx="5">
                  <c:v>-149</c:v>
                </c:pt>
                <c:pt idx="6">
                  <c:v>-144.24</c:v>
                </c:pt>
                <c:pt idx="7">
                  <c:v>-139.56</c:v>
                </c:pt>
                <c:pt idx="8">
                  <c:v>-134.96</c:v>
                </c:pt>
                <c:pt idx="9">
                  <c:v>-130.44</c:v>
                </c:pt>
                <c:pt idx="10">
                  <c:v>-126</c:v>
                </c:pt>
                <c:pt idx="11">
                  <c:v>-121.64</c:v>
                </c:pt>
                <c:pt idx="12">
                  <c:v>-117.36</c:v>
                </c:pt>
                <c:pt idx="13">
                  <c:v>-113.16</c:v>
                </c:pt>
                <c:pt idx="14">
                  <c:v>-109.04</c:v>
                </c:pt>
                <c:pt idx="15">
                  <c:v>-105</c:v>
                </c:pt>
                <c:pt idx="16">
                  <c:v>-101.04</c:v>
                </c:pt>
                <c:pt idx="17">
                  <c:v>-97.16</c:v>
                </c:pt>
                <c:pt idx="18">
                  <c:v>-93.36</c:v>
                </c:pt>
                <c:pt idx="19">
                  <c:v>-89.64</c:v>
                </c:pt>
                <c:pt idx="20">
                  <c:v>-86</c:v>
                </c:pt>
                <c:pt idx="21">
                  <c:v>-82.44</c:v>
                </c:pt>
                <c:pt idx="22">
                  <c:v>-78.960000000000008</c:v>
                </c:pt>
                <c:pt idx="23">
                  <c:v>-75.56</c:v>
                </c:pt>
                <c:pt idx="24">
                  <c:v>-72.239999999999995</c:v>
                </c:pt>
                <c:pt idx="25">
                  <c:v>-69</c:v>
                </c:pt>
                <c:pt idx="26">
                  <c:v>-65.84</c:v>
                </c:pt>
                <c:pt idx="27">
                  <c:v>-62.76</c:v>
                </c:pt>
                <c:pt idx="28">
                  <c:v>-59.76</c:v>
                </c:pt>
                <c:pt idx="29">
                  <c:v>-56.84</c:v>
                </c:pt>
                <c:pt idx="30">
                  <c:v>-54</c:v>
                </c:pt>
                <c:pt idx="31">
                  <c:v>-51.24</c:v>
                </c:pt>
                <c:pt idx="32">
                  <c:v>-48.56</c:v>
                </c:pt>
                <c:pt idx="33">
                  <c:v>-45.96</c:v>
                </c:pt>
                <c:pt idx="34">
                  <c:v>-43.44</c:v>
                </c:pt>
                <c:pt idx="35">
                  <c:v>-41</c:v>
                </c:pt>
                <c:pt idx="36">
                  <c:v>-38.64</c:v>
                </c:pt>
                <c:pt idx="37">
                  <c:v>-36.36</c:v>
                </c:pt>
                <c:pt idx="38">
                  <c:v>-34.159999999999997</c:v>
                </c:pt>
                <c:pt idx="39">
                  <c:v>-32.04</c:v>
                </c:pt>
                <c:pt idx="40">
                  <c:v>-30</c:v>
                </c:pt>
                <c:pt idx="41">
                  <c:v>-28.04</c:v>
                </c:pt>
                <c:pt idx="42">
                  <c:v>-26.16</c:v>
                </c:pt>
                <c:pt idx="43">
                  <c:v>-24.36</c:v>
                </c:pt>
                <c:pt idx="44">
                  <c:v>-22.64</c:v>
                </c:pt>
                <c:pt idx="45">
                  <c:v>-21</c:v>
                </c:pt>
                <c:pt idx="46">
                  <c:v>-19.439999999999998</c:v>
                </c:pt>
                <c:pt idx="47">
                  <c:v>-17.96</c:v>
                </c:pt>
                <c:pt idx="48">
                  <c:v>-16.560000000000002</c:v>
                </c:pt>
                <c:pt idx="49">
                  <c:v>-15.24</c:v>
                </c:pt>
                <c:pt idx="50">
                  <c:v>-14</c:v>
                </c:pt>
                <c:pt idx="51">
                  <c:v>-12.84</c:v>
                </c:pt>
                <c:pt idx="52">
                  <c:v>-11.76</c:v>
                </c:pt>
                <c:pt idx="53">
                  <c:v>-10.76</c:v>
                </c:pt>
                <c:pt idx="54">
                  <c:v>-9.84</c:v>
                </c:pt>
                <c:pt idx="55">
                  <c:v>-9</c:v>
                </c:pt>
                <c:pt idx="56">
                  <c:v>-8.24</c:v>
                </c:pt>
                <c:pt idx="57">
                  <c:v>-7.5600000000000005</c:v>
                </c:pt>
                <c:pt idx="58">
                  <c:v>-6.96</c:v>
                </c:pt>
                <c:pt idx="59">
                  <c:v>-6.4399999999999995</c:v>
                </c:pt>
                <c:pt idx="60">
                  <c:v>-6</c:v>
                </c:pt>
                <c:pt idx="61">
                  <c:v>-5.64</c:v>
                </c:pt>
                <c:pt idx="62">
                  <c:v>-5.36</c:v>
                </c:pt>
                <c:pt idx="63">
                  <c:v>-5.16</c:v>
                </c:pt>
                <c:pt idx="64">
                  <c:v>-5.04</c:v>
                </c:pt>
                <c:pt idx="65">
                  <c:v>-5</c:v>
                </c:pt>
                <c:pt idx="66">
                  <c:v>-5.04</c:v>
                </c:pt>
                <c:pt idx="67">
                  <c:v>-5.16</c:v>
                </c:pt>
                <c:pt idx="68">
                  <c:v>-5.36</c:v>
                </c:pt>
                <c:pt idx="69">
                  <c:v>-5.64</c:v>
                </c:pt>
                <c:pt idx="70">
                  <c:v>-6</c:v>
                </c:pt>
                <c:pt idx="71">
                  <c:v>-6.4399999999999995</c:v>
                </c:pt>
                <c:pt idx="72">
                  <c:v>-6.96</c:v>
                </c:pt>
                <c:pt idx="73">
                  <c:v>-7.5600000000000005</c:v>
                </c:pt>
                <c:pt idx="74">
                  <c:v>-8.24</c:v>
                </c:pt>
                <c:pt idx="75">
                  <c:v>-9</c:v>
                </c:pt>
                <c:pt idx="76">
                  <c:v>-9.84</c:v>
                </c:pt>
                <c:pt idx="77">
                  <c:v>-10.76</c:v>
                </c:pt>
                <c:pt idx="78">
                  <c:v>-11.76</c:v>
                </c:pt>
                <c:pt idx="79">
                  <c:v>-12.84</c:v>
                </c:pt>
                <c:pt idx="80">
                  <c:v>-14</c:v>
                </c:pt>
                <c:pt idx="81">
                  <c:v>-15.24</c:v>
                </c:pt>
                <c:pt idx="82">
                  <c:v>-16.560000000000002</c:v>
                </c:pt>
                <c:pt idx="83">
                  <c:v>-17.96</c:v>
                </c:pt>
                <c:pt idx="84">
                  <c:v>-19.439999999999998</c:v>
                </c:pt>
                <c:pt idx="85">
                  <c:v>-21</c:v>
                </c:pt>
                <c:pt idx="86">
                  <c:v>-22.64</c:v>
                </c:pt>
                <c:pt idx="87">
                  <c:v>-24.36</c:v>
                </c:pt>
                <c:pt idx="88">
                  <c:v>-26.16</c:v>
                </c:pt>
                <c:pt idx="89">
                  <c:v>-28.04</c:v>
                </c:pt>
                <c:pt idx="90">
                  <c:v>-30</c:v>
                </c:pt>
                <c:pt idx="91">
                  <c:v>-32.04</c:v>
                </c:pt>
                <c:pt idx="92">
                  <c:v>-34.159999999999997</c:v>
                </c:pt>
                <c:pt idx="93">
                  <c:v>-36.36</c:v>
                </c:pt>
                <c:pt idx="94">
                  <c:v>-38.64</c:v>
                </c:pt>
                <c:pt idx="95">
                  <c:v>-41</c:v>
                </c:pt>
                <c:pt idx="96">
                  <c:v>-43.44</c:v>
                </c:pt>
                <c:pt idx="97">
                  <c:v>-45.96</c:v>
                </c:pt>
                <c:pt idx="98">
                  <c:v>-48.56</c:v>
                </c:pt>
                <c:pt idx="99">
                  <c:v>-51.24</c:v>
                </c:pt>
                <c:pt idx="100">
                  <c:v>-54</c:v>
                </c:pt>
                <c:pt idx="101">
                  <c:v>-56.84</c:v>
                </c:pt>
                <c:pt idx="102">
                  <c:v>-59.76</c:v>
                </c:pt>
                <c:pt idx="103">
                  <c:v>-62.76</c:v>
                </c:pt>
                <c:pt idx="104">
                  <c:v>-65.84</c:v>
                </c:pt>
                <c:pt idx="105">
                  <c:v>-69</c:v>
                </c:pt>
                <c:pt idx="106">
                  <c:v>-72.239999999999995</c:v>
                </c:pt>
                <c:pt idx="107">
                  <c:v>-75.56</c:v>
                </c:pt>
                <c:pt idx="108">
                  <c:v>-78.960000000000008</c:v>
                </c:pt>
                <c:pt idx="109">
                  <c:v>-82.44</c:v>
                </c:pt>
                <c:pt idx="110">
                  <c:v>-86</c:v>
                </c:pt>
                <c:pt idx="111">
                  <c:v>-89.64</c:v>
                </c:pt>
                <c:pt idx="112">
                  <c:v>-93.36</c:v>
                </c:pt>
                <c:pt idx="113">
                  <c:v>-97.16</c:v>
                </c:pt>
                <c:pt idx="114">
                  <c:v>-101.04</c:v>
                </c:pt>
                <c:pt idx="115">
                  <c:v>-105</c:v>
                </c:pt>
                <c:pt idx="116">
                  <c:v>-109.04</c:v>
                </c:pt>
                <c:pt idx="117">
                  <c:v>-113.16</c:v>
                </c:pt>
                <c:pt idx="118">
                  <c:v>-117.36</c:v>
                </c:pt>
                <c:pt idx="119">
                  <c:v>-121.64</c:v>
                </c:pt>
                <c:pt idx="120">
                  <c:v>-126</c:v>
                </c:pt>
                <c:pt idx="121">
                  <c:v>-130.44</c:v>
                </c:pt>
                <c:pt idx="122">
                  <c:v>-134.96</c:v>
                </c:pt>
                <c:pt idx="123">
                  <c:v>-139.56</c:v>
                </c:pt>
                <c:pt idx="124">
                  <c:v>-144.24</c:v>
                </c:pt>
                <c:pt idx="125">
                  <c:v>-149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'Tuning Fork Model'!$D$5</c:f>
              <c:strCache>
                <c:ptCount val="1"/>
                <c:pt idx="0">
                  <c:v>ppm-Typ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'Tuning Fork Model'!$B$6:$B$131</c:f>
              <c:numCache>
                <c:formatCode>General</c:formatCode>
                <c:ptCount val="126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  <c:pt idx="81">
                  <c:v>41</c:v>
                </c:pt>
                <c:pt idx="82">
                  <c:v>42</c:v>
                </c:pt>
                <c:pt idx="83">
                  <c:v>43</c:v>
                </c:pt>
                <c:pt idx="84">
                  <c:v>44</c:v>
                </c:pt>
                <c:pt idx="85">
                  <c:v>45</c:v>
                </c:pt>
                <c:pt idx="86">
                  <c:v>46</c:v>
                </c:pt>
                <c:pt idx="87">
                  <c:v>47</c:v>
                </c:pt>
                <c:pt idx="88">
                  <c:v>48</c:v>
                </c:pt>
                <c:pt idx="89">
                  <c:v>49</c:v>
                </c:pt>
                <c:pt idx="90">
                  <c:v>50</c:v>
                </c:pt>
                <c:pt idx="91">
                  <c:v>51</c:v>
                </c:pt>
                <c:pt idx="92">
                  <c:v>52</c:v>
                </c:pt>
                <c:pt idx="93">
                  <c:v>53</c:v>
                </c:pt>
                <c:pt idx="94">
                  <c:v>54</c:v>
                </c:pt>
                <c:pt idx="95">
                  <c:v>55</c:v>
                </c:pt>
                <c:pt idx="96">
                  <c:v>56</c:v>
                </c:pt>
                <c:pt idx="97">
                  <c:v>57</c:v>
                </c:pt>
                <c:pt idx="98">
                  <c:v>58</c:v>
                </c:pt>
                <c:pt idx="99">
                  <c:v>59</c:v>
                </c:pt>
                <c:pt idx="100">
                  <c:v>60</c:v>
                </c:pt>
                <c:pt idx="101">
                  <c:v>61</c:v>
                </c:pt>
                <c:pt idx="102">
                  <c:v>62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</c:v>
                </c:pt>
                <c:pt idx="107">
                  <c:v>67</c:v>
                </c:pt>
                <c:pt idx="108">
                  <c:v>68</c:v>
                </c:pt>
                <c:pt idx="109">
                  <c:v>69</c:v>
                </c:pt>
                <c:pt idx="110">
                  <c:v>70</c:v>
                </c:pt>
                <c:pt idx="111">
                  <c:v>71</c:v>
                </c:pt>
                <c:pt idx="112">
                  <c:v>72</c:v>
                </c:pt>
                <c:pt idx="113">
                  <c:v>73</c:v>
                </c:pt>
                <c:pt idx="114">
                  <c:v>74</c:v>
                </c:pt>
                <c:pt idx="115">
                  <c:v>75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79</c:v>
                </c:pt>
                <c:pt idx="120">
                  <c:v>80</c:v>
                </c:pt>
                <c:pt idx="121">
                  <c:v>81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85</c:v>
                </c:pt>
              </c:numCache>
            </c:numRef>
          </c:xVal>
          <c:yVal>
            <c:numRef>
              <c:f>'Tuning Fork Model'!$D$6:$D$131</c:f>
              <c:numCache>
                <c:formatCode>0.00</c:formatCode>
                <c:ptCount val="126"/>
                <c:pt idx="0">
                  <c:v>-131.75</c:v>
                </c:pt>
                <c:pt idx="1">
                  <c:v>-127.88</c:v>
                </c:pt>
                <c:pt idx="2">
                  <c:v>-124.07</c:v>
                </c:pt>
                <c:pt idx="3">
                  <c:v>-120.32</c:v>
                </c:pt>
                <c:pt idx="4">
                  <c:v>-116.63</c:v>
                </c:pt>
                <c:pt idx="5">
                  <c:v>-113</c:v>
                </c:pt>
                <c:pt idx="6">
                  <c:v>-109.42999999999999</c:v>
                </c:pt>
                <c:pt idx="7">
                  <c:v>-105.92</c:v>
                </c:pt>
                <c:pt idx="8">
                  <c:v>-102.47</c:v>
                </c:pt>
                <c:pt idx="9">
                  <c:v>-99.08</c:v>
                </c:pt>
                <c:pt idx="10">
                  <c:v>-95.75</c:v>
                </c:pt>
                <c:pt idx="11">
                  <c:v>-92.47999999999999</c:v>
                </c:pt>
                <c:pt idx="12">
                  <c:v>-89.27</c:v>
                </c:pt>
                <c:pt idx="13">
                  <c:v>-86.11999999999999</c:v>
                </c:pt>
                <c:pt idx="14">
                  <c:v>-83.03</c:v>
                </c:pt>
                <c:pt idx="15">
                  <c:v>-80</c:v>
                </c:pt>
                <c:pt idx="16">
                  <c:v>-77.03</c:v>
                </c:pt>
                <c:pt idx="17">
                  <c:v>-74.12</c:v>
                </c:pt>
                <c:pt idx="18">
                  <c:v>-71.27</c:v>
                </c:pt>
                <c:pt idx="19">
                  <c:v>-68.47999999999999</c:v>
                </c:pt>
                <c:pt idx="20">
                  <c:v>-65.75</c:v>
                </c:pt>
                <c:pt idx="21">
                  <c:v>-63.08</c:v>
                </c:pt>
                <c:pt idx="22">
                  <c:v>-60.47</c:v>
                </c:pt>
                <c:pt idx="23">
                  <c:v>-57.919999999999995</c:v>
                </c:pt>
                <c:pt idx="24">
                  <c:v>-55.43</c:v>
                </c:pt>
                <c:pt idx="25">
                  <c:v>-53</c:v>
                </c:pt>
                <c:pt idx="26">
                  <c:v>-50.629999999999995</c:v>
                </c:pt>
                <c:pt idx="27">
                  <c:v>-48.32</c:v>
                </c:pt>
                <c:pt idx="28">
                  <c:v>-46.07</c:v>
                </c:pt>
                <c:pt idx="29">
                  <c:v>-43.879999999999995</c:v>
                </c:pt>
                <c:pt idx="30">
                  <c:v>-41.75</c:v>
                </c:pt>
                <c:pt idx="31">
                  <c:v>-39.68</c:v>
                </c:pt>
                <c:pt idx="32">
                  <c:v>-37.67</c:v>
                </c:pt>
                <c:pt idx="33">
                  <c:v>-35.72</c:v>
                </c:pt>
                <c:pt idx="34">
                  <c:v>-33.83</c:v>
                </c:pt>
                <c:pt idx="35">
                  <c:v>-32</c:v>
                </c:pt>
                <c:pt idx="36">
                  <c:v>-30.23</c:v>
                </c:pt>
                <c:pt idx="37">
                  <c:v>-28.52</c:v>
                </c:pt>
                <c:pt idx="38">
                  <c:v>-26.869999999999997</c:v>
                </c:pt>
                <c:pt idx="39">
                  <c:v>-25.279999999999998</c:v>
                </c:pt>
                <c:pt idx="40">
                  <c:v>-23.75</c:v>
                </c:pt>
                <c:pt idx="41">
                  <c:v>-22.28</c:v>
                </c:pt>
                <c:pt idx="42">
                  <c:v>-20.869999999999997</c:v>
                </c:pt>
                <c:pt idx="43">
                  <c:v>-19.52</c:v>
                </c:pt>
                <c:pt idx="44">
                  <c:v>-18.229999999999997</c:v>
                </c:pt>
                <c:pt idx="45">
                  <c:v>-17</c:v>
                </c:pt>
                <c:pt idx="46">
                  <c:v>-15.83</c:v>
                </c:pt>
                <c:pt idx="47">
                  <c:v>-14.719999999999999</c:v>
                </c:pt>
                <c:pt idx="48">
                  <c:v>-13.67</c:v>
                </c:pt>
                <c:pt idx="49">
                  <c:v>-12.68</c:v>
                </c:pt>
                <c:pt idx="50">
                  <c:v>-11.75</c:v>
                </c:pt>
                <c:pt idx="51">
                  <c:v>-10.879999999999999</c:v>
                </c:pt>
                <c:pt idx="52">
                  <c:v>-10.07</c:v>
                </c:pt>
                <c:pt idx="53">
                  <c:v>-9.32</c:v>
                </c:pt>
                <c:pt idx="54">
                  <c:v>-8.629999999999999</c:v>
                </c:pt>
                <c:pt idx="55">
                  <c:v>-8</c:v>
                </c:pt>
                <c:pt idx="56">
                  <c:v>-7.43</c:v>
                </c:pt>
                <c:pt idx="57">
                  <c:v>-6.92</c:v>
                </c:pt>
                <c:pt idx="58">
                  <c:v>-6.47</c:v>
                </c:pt>
                <c:pt idx="59">
                  <c:v>-6.08</c:v>
                </c:pt>
                <c:pt idx="60">
                  <c:v>-5.75</c:v>
                </c:pt>
                <c:pt idx="61">
                  <c:v>-5.48</c:v>
                </c:pt>
                <c:pt idx="62">
                  <c:v>-5.27</c:v>
                </c:pt>
                <c:pt idx="63">
                  <c:v>-5.12</c:v>
                </c:pt>
                <c:pt idx="64">
                  <c:v>-5.03</c:v>
                </c:pt>
                <c:pt idx="65">
                  <c:v>-5</c:v>
                </c:pt>
                <c:pt idx="66">
                  <c:v>-5.03</c:v>
                </c:pt>
                <c:pt idx="67">
                  <c:v>-5.12</c:v>
                </c:pt>
                <c:pt idx="68">
                  <c:v>-5.27</c:v>
                </c:pt>
                <c:pt idx="69">
                  <c:v>-5.48</c:v>
                </c:pt>
                <c:pt idx="70">
                  <c:v>-5.75</c:v>
                </c:pt>
                <c:pt idx="71">
                  <c:v>-6.08</c:v>
                </c:pt>
                <c:pt idx="72">
                  <c:v>-6.47</c:v>
                </c:pt>
                <c:pt idx="73">
                  <c:v>-6.92</c:v>
                </c:pt>
                <c:pt idx="74">
                  <c:v>-7.43</c:v>
                </c:pt>
                <c:pt idx="75">
                  <c:v>-8</c:v>
                </c:pt>
                <c:pt idx="76">
                  <c:v>-8.629999999999999</c:v>
                </c:pt>
                <c:pt idx="77">
                  <c:v>-9.32</c:v>
                </c:pt>
                <c:pt idx="78">
                  <c:v>-10.07</c:v>
                </c:pt>
                <c:pt idx="79">
                  <c:v>-10.879999999999999</c:v>
                </c:pt>
                <c:pt idx="80">
                  <c:v>-11.75</c:v>
                </c:pt>
                <c:pt idx="81">
                  <c:v>-12.68</c:v>
                </c:pt>
                <c:pt idx="82">
                  <c:v>-13.67</c:v>
                </c:pt>
                <c:pt idx="83">
                  <c:v>-14.719999999999999</c:v>
                </c:pt>
                <c:pt idx="84">
                  <c:v>-15.83</c:v>
                </c:pt>
                <c:pt idx="85">
                  <c:v>-17</c:v>
                </c:pt>
                <c:pt idx="86">
                  <c:v>-18.229999999999997</c:v>
                </c:pt>
                <c:pt idx="87">
                  <c:v>-19.52</c:v>
                </c:pt>
                <c:pt idx="88">
                  <c:v>-20.869999999999997</c:v>
                </c:pt>
                <c:pt idx="89">
                  <c:v>-22.28</c:v>
                </c:pt>
                <c:pt idx="90">
                  <c:v>-23.75</c:v>
                </c:pt>
                <c:pt idx="91">
                  <c:v>-25.279999999999998</c:v>
                </c:pt>
                <c:pt idx="92">
                  <c:v>-26.869999999999997</c:v>
                </c:pt>
                <c:pt idx="93">
                  <c:v>-28.52</c:v>
                </c:pt>
                <c:pt idx="94">
                  <c:v>-30.23</c:v>
                </c:pt>
                <c:pt idx="95">
                  <c:v>-32</c:v>
                </c:pt>
                <c:pt idx="96">
                  <c:v>-33.83</c:v>
                </c:pt>
                <c:pt idx="97">
                  <c:v>-35.72</c:v>
                </c:pt>
                <c:pt idx="98">
                  <c:v>-37.67</c:v>
                </c:pt>
                <c:pt idx="99">
                  <c:v>-39.68</c:v>
                </c:pt>
                <c:pt idx="100">
                  <c:v>-41.75</c:v>
                </c:pt>
                <c:pt idx="101">
                  <c:v>-43.879999999999995</c:v>
                </c:pt>
                <c:pt idx="102">
                  <c:v>-46.07</c:v>
                </c:pt>
                <c:pt idx="103">
                  <c:v>-48.32</c:v>
                </c:pt>
                <c:pt idx="104">
                  <c:v>-50.629999999999995</c:v>
                </c:pt>
                <c:pt idx="105">
                  <c:v>-53</c:v>
                </c:pt>
                <c:pt idx="106">
                  <c:v>-55.43</c:v>
                </c:pt>
                <c:pt idx="107">
                  <c:v>-57.919999999999995</c:v>
                </c:pt>
                <c:pt idx="108">
                  <c:v>-60.47</c:v>
                </c:pt>
                <c:pt idx="109">
                  <c:v>-63.08</c:v>
                </c:pt>
                <c:pt idx="110">
                  <c:v>-65.75</c:v>
                </c:pt>
                <c:pt idx="111">
                  <c:v>-68.47999999999999</c:v>
                </c:pt>
                <c:pt idx="112">
                  <c:v>-71.27</c:v>
                </c:pt>
                <c:pt idx="113">
                  <c:v>-74.12</c:v>
                </c:pt>
                <c:pt idx="114">
                  <c:v>-77.03</c:v>
                </c:pt>
                <c:pt idx="115">
                  <c:v>-80</c:v>
                </c:pt>
                <c:pt idx="116">
                  <c:v>-83.03</c:v>
                </c:pt>
                <c:pt idx="117">
                  <c:v>-86.11999999999999</c:v>
                </c:pt>
                <c:pt idx="118">
                  <c:v>-89.27</c:v>
                </c:pt>
                <c:pt idx="119">
                  <c:v>-92.47999999999999</c:v>
                </c:pt>
                <c:pt idx="120">
                  <c:v>-95.75</c:v>
                </c:pt>
                <c:pt idx="121">
                  <c:v>-99.08</c:v>
                </c:pt>
                <c:pt idx="122">
                  <c:v>-102.47</c:v>
                </c:pt>
                <c:pt idx="123">
                  <c:v>-105.92</c:v>
                </c:pt>
                <c:pt idx="124">
                  <c:v>-109.42999999999999</c:v>
                </c:pt>
                <c:pt idx="125">
                  <c:v>-113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'Tuning Fork Model'!$E$5</c:f>
              <c:strCache>
                <c:ptCount val="1"/>
                <c:pt idx="0">
                  <c:v>ppm-High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'Tuning Fork Model'!$B$6:$B$131</c:f>
              <c:numCache>
                <c:formatCode>General</c:formatCode>
                <c:ptCount val="126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22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27</c:v>
                </c:pt>
                <c:pt idx="68">
                  <c:v>28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32</c:v>
                </c:pt>
                <c:pt idx="73">
                  <c:v>33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37</c:v>
                </c:pt>
                <c:pt idx="78">
                  <c:v>38</c:v>
                </c:pt>
                <c:pt idx="79">
                  <c:v>39</c:v>
                </c:pt>
                <c:pt idx="80">
                  <c:v>40</c:v>
                </c:pt>
                <c:pt idx="81">
                  <c:v>41</c:v>
                </c:pt>
                <c:pt idx="82">
                  <c:v>42</c:v>
                </c:pt>
                <c:pt idx="83">
                  <c:v>43</c:v>
                </c:pt>
                <c:pt idx="84">
                  <c:v>44</c:v>
                </c:pt>
                <c:pt idx="85">
                  <c:v>45</c:v>
                </c:pt>
                <c:pt idx="86">
                  <c:v>46</c:v>
                </c:pt>
                <c:pt idx="87">
                  <c:v>47</c:v>
                </c:pt>
                <c:pt idx="88">
                  <c:v>48</c:v>
                </c:pt>
                <c:pt idx="89">
                  <c:v>49</c:v>
                </c:pt>
                <c:pt idx="90">
                  <c:v>50</c:v>
                </c:pt>
                <c:pt idx="91">
                  <c:v>51</c:v>
                </c:pt>
                <c:pt idx="92">
                  <c:v>52</c:v>
                </c:pt>
                <c:pt idx="93">
                  <c:v>53</c:v>
                </c:pt>
                <c:pt idx="94">
                  <c:v>54</c:v>
                </c:pt>
                <c:pt idx="95">
                  <c:v>55</c:v>
                </c:pt>
                <c:pt idx="96">
                  <c:v>56</c:v>
                </c:pt>
                <c:pt idx="97">
                  <c:v>57</c:v>
                </c:pt>
                <c:pt idx="98">
                  <c:v>58</c:v>
                </c:pt>
                <c:pt idx="99">
                  <c:v>59</c:v>
                </c:pt>
                <c:pt idx="100">
                  <c:v>60</c:v>
                </c:pt>
                <c:pt idx="101">
                  <c:v>61</c:v>
                </c:pt>
                <c:pt idx="102">
                  <c:v>62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</c:v>
                </c:pt>
                <c:pt idx="107">
                  <c:v>67</c:v>
                </c:pt>
                <c:pt idx="108">
                  <c:v>68</c:v>
                </c:pt>
                <c:pt idx="109">
                  <c:v>69</c:v>
                </c:pt>
                <c:pt idx="110">
                  <c:v>70</c:v>
                </c:pt>
                <c:pt idx="111">
                  <c:v>71</c:v>
                </c:pt>
                <c:pt idx="112">
                  <c:v>72</c:v>
                </c:pt>
                <c:pt idx="113">
                  <c:v>73</c:v>
                </c:pt>
                <c:pt idx="114">
                  <c:v>74</c:v>
                </c:pt>
                <c:pt idx="115">
                  <c:v>75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79</c:v>
                </c:pt>
                <c:pt idx="120">
                  <c:v>80</c:v>
                </c:pt>
                <c:pt idx="121">
                  <c:v>81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85</c:v>
                </c:pt>
              </c:numCache>
            </c:numRef>
          </c:xVal>
          <c:yVal>
            <c:numRef>
              <c:f>'Tuning Fork Model'!$E$6:$E$131</c:f>
              <c:numCache>
                <c:formatCode>0.00</c:formatCode>
                <c:ptCount val="126"/>
                <c:pt idx="0">
                  <c:v>-89.499999999999986</c:v>
                </c:pt>
                <c:pt idx="1">
                  <c:v>-86.919999999999987</c:v>
                </c:pt>
                <c:pt idx="2">
                  <c:v>-84.379999999999981</c:v>
                </c:pt>
                <c:pt idx="3">
                  <c:v>-81.879999999999981</c:v>
                </c:pt>
                <c:pt idx="4">
                  <c:v>-79.419999999999987</c:v>
                </c:pt>
                <c:pt idx="5">
                  <c:v>-76.999999999999986</c:v>
                </c:pt>
                <c:pt idx="6">
                  <c:v>-74.61999999999999</c:v>
                </c:pt>
                <c:pt idx="7">
                  <c:v>-72.279999999999987</c:v>
                </c:pt>
                <c:pt idx="8">
                  <c:v>-69.97999999999999</c:v>
                </c:pt>
                <c:pt idx="9">
                  <c:v>-67.72</c:v>
                </c:pt>
                <c:pt idx="10">
                  <c:v>-65.5</c:v>
                </c:pt>
                <c:pt idx="11">
                  <c:v>-63.319999999999993</c:v>
                </c:pt>
                <c:pt idx="12">
                  <c:v>-61.179999999999993</c:v>
                </c:pt>
                <c:pt idx="13">
                  <c:v>-59.079999999999991</c:v>
                </c:pt>
                <c:pt idx="14">
                  <c:v>-57.019999999999989</c:v>
                </c:pt>
                <c:pt idx="15">
                  <c:v>-54.999999999999993</c:v>
                </c:pt>
                <c:pt idx="16">
                  <c:v>-53.019999999999996</c:v>
                </c:pt>
                <c:pt idx="17">
                  <c:v>-51.079999999999991</c:v>
                </c:pt>
                <c:pt idx="18">
                  <c:v>-49.179999999999993</c:v>
                </c:pt>
                <c:pt idx="19">
                  <c:v>-47.319999999999993</c:v>
                </c:pt>
                <c:pt idx="20">
                  <c:v>-45.499999999999993</c:v>
                </c:pt>
                <c:pt idx="21">
                  <c:v>-43.719999999999992</c:v>
                </c:pt>
                <c:pt idx="22">
                  <c:v>-41.98</c:v>
                </c:pt>
                <c:pt idx="23">
                  <c:v>-40.279999999999994</c:v>
                </c:pt>
                <c:pt idx="24">
                  <c:v>-38.619999999999997</c:v>
                </c:pt>
                <c:pt idx="25">
                  <c:v>-37</c:v>
                </c:pt>
                <c:pt idx="26">
                  <c:v>-35.419999999999995</c:v>
                </c:pt>
                <c:pt idx="27">
                  <c:v>-33.879999999999995</c:v>
                </c:pt>
                <c:pt idx="28">
                  <c:v>-32.379999999999995</c:v>
                </c:pt>
                <c:pt idx="29">
                  <c:v>-30.919999999999995</c:v>
                </c:pt>
                <c:pt idx="30">
                  <c:v>-29.499999999999996</c:v>
                </c:pt>
                <c:pt idx="31">
                  <c:v>-28.119999999999997</c:v>
                </c:pt>
                <c:pt idx="32">
                  <c:v>-26.779999999999998</c:v>
                </c:pt>
                <c:pt idx="33">
                  <c:v>-25.479999999999997</c:v>
                </c:pt>
                <c:pt idx="34">
                  <c:v>-24.219999999999995</c:v>
                </c:pt>
                <c:pt idx="35">
                  <c:v>-22.999999999999996</c:v>
                </c:pt>
                <c:pt idx="36">
                  <c:v>-21.819999999999997</c:v>
                </c:pt>
                <c:pt idx="37">
                  <c:v>-20.68</c:v>
                </c:pt>
                <c:pt idx="38">
                  <c:v>-19.579999999999998</c:v>
                </c:pt>
                <c:pt idx="39">
                  <c:v>-18.519999999999996</c:v>
                </c:pt>
                <c:pt idx="40">
                  <c:v>-17.5</c:v>
                </c:pt>
                <c:pt idx="41">
                  <c:v>-16.519999999999996</c:v>
                </c:pt>
                <c:pt idx="42">
                  <c:v>-15.579999999999998</c:v>
                </c:pt>
                <c:pt idx="43">
                  <c:v>-14.679999999999998</c:v>
                </c:pt>
                <c:pt idx="44">
                  <c:v>-13.819999999999999</c:v>
                </c:pt>
                <c:pt idx="45">
                  <c:v>-13</c:v>
                </c:pt>
                <c:pt idx="46">
                  <c:v>-12.219999999999999</c:v>
                </c:pt>
                <c:pt idx="47">
                  <c:v>-11.479999999999999</c:v>
                </c:pt>
                <c:pt idx="48">
                  <c:v>-10.78</c:v>
                </c:pt>
                <c:pt idx="49">
                  <c:v>-10.119999999999999</c:v>
                </c:pt>
                <c:pt idx="50">
                  <c:v>-9.5</c:v>
                </c:pt>
                <c:pt idx="51">
                  <c:v>-8.92</c:v>
                </c:pt>
                <c:pt idx="52">
                  <c:v>-8.379999999999999</c:v>
                </c:pt>
                <c:pt idx="53">
                  <c:v>-7.879999999999999</c:v>
                </c:pt>
                <c:pt idx="54">
                  <c:v>-7.42</c:v>
                </c:pt>
                <c:pt idx="55">
                  <c:v>-7</c:v>
                </c:pt>
                <c:pt idx="56">
                  <c:v>-6.6199999999999992</c:v>
                </c:pt>
                <c:pt idx="57">
                  <c:v>-6.2799999999999994</c:v>
                </c:pt>
                <c:pt idx="58">
                  <c:v>-5.9799999999999995</c:v>
                </c:pt>
                <c:pt idx="59">
                  <c:v>-5.72</c:v>
                </c:pt>
                <c:pt idx="60">
                  <c:v>-5.5</c:v>
                </c:pt>
                <c:pt idx="61">
                  <c:v>-5.32</c:v>
                </c:pt>
                <c:pt idx="62">
                  <c:v>-5.18</c:v>
                </c:pt>
                <c:pt idx="63">
                  <c:v>-5.08</c:v>
                </c:pt>
                <c:pt idx="64">
                  <c:v>-5.0199999999999996</c:v>
                </c:pt>
                <c:pt idx="65">
                  <c:v>-5</c:v>
                </c:pt>
                <c:pt idx="66">
                  <c:v>-5.0199999999999996</c:v>
                </c:pt>
                <c:pt idx="67">
                  <c:v>-5.08</c:v>
                </c:pt>
                <c:pt idx="68">
                  <c:v>-5.18</c:v>
                </c:pt>
                <c:pt idx="69">
                  <c:v>-5.32</c:v>
                </c:pt>
                <c:pt idx="70">
                  <c:v>-5.5</c:v>
                </c:pt>
                <c:pt idx="71">
                  <c:v>-5.72</c:v>
                </c:pt>
                <c:pt idx="72">
                  <c:v>-5.9799999999999995</c:v>
                </c:pt>
                <c:pt idx="73">
                  <c:v>-6.2799999999999994</c:v>
                </c:pt>
                <c:pt idx="74">
                  <c:v>-6.6199999999999992</c:v>
                </c:pt>
                <c:pt idx="75">
                  <c:v>-7</c:v>
                </c:pt>
                <c:pt idx="76">
                  <c:v>-7.42</c:v>
                </c:pt>
                <c:pt idx="77">
                  <c:v>-7.879999999999999</c:v>
                </c:pt>
                <c:pt idx="78">
                  <c:v>-8.379999999999999</c:v>
                </c:pt>
                <c:pt idx="79">
                  <c:v>-8.92</c:v>
                </c:pt>
                <c:pt idx="80">
                  <c:v>-9.5</c:v>
                </c:pt>
                <c:pt idx="81">
                  <c:v>-10.119999999999999</c:v>
                </c:pt>
                <c:pt idx="82">
                  <c:v>-10.78</c:v>
                </c:pt>
                <c:pt idx="83">
                  <c:v>-11.479999999999999</c:v>
                </c:pt>
                <c:pt idx="84">
                  <c:v>-12.219999999999999</c:v>
                </c:pt>
                <c:pt idx="85">
                  <c:v>-13</c:v>
                </c:pt>
                <c:pt idx="86">
                  <c:v>-13.819999999999999</c:v>
                </c:pt>
                <c:pt idx="87">
                  <c:v>-14.679999999999998</c:v>
                </c:pt>
                <c:pt idx="88">
                  <c:v>-15.579999999999998</c:v>
                </c:pt>
                <c:pt idx="89">
                  <c:v>-16.519999999999996</c:v>
                </c:pt>
                <c:pt idx="90">
                  <c:v>-17.5</c:v>
                </c:pt>
                <c:pt idx="91">
                  <c:v>-18.519999999999996</c:v>
                </c:pt>
                <c:pt idx="92">
                  <c:v>-19.579999999999998</c:v>
                </c:pt>
                <c:pt idx="93">
                  <c:v>-20.68</c:v>
                </c:pt>
                <c:pt idx="94">
                  <c:v>-21.819999999999997</c:v>
                </c:pt>
                <c:pt idx="95">
                  <c:v>-22.999999999999996</c:v>
                </c:pt>
                <c:pt idx="96">
                  <c:v>-24.219999999999995</c:v>
                </c:pt>
                <c:pt idx="97">
                  <c:v>-25.479999999999997</c:v>
                </c:pt>
                <c:pt idx="98">
                  <c:v>-26.779999999999998</c:v>
                </c:pt>
                <c:pt idx="99">
                  <c:v>-28.119999999999997</c:v>
                </c:pt>
                <c:pt idx="100">
                  <c:v>-29.499999999999996</c:v>
                </c:pt>
                <c:pt idx="101">
                  <c:v>-30.919999999999995</c:v>
                </c:pt>
                <c:pt idx="102">
                  <c:v>-32.379999999999995</c:v>
                </c:pt>
                <c:pt idx="103">
                  <c:v>-33.879999999999995</c:v>
                </c:pt>
                <c:pt idx="104">
                  <c:v>-35.419999999999995</c:v>
                </c:pt>
                <c:pt idx="105">
                  <c:v>-37</c:v>
                </c:pt>
                <c:pt idx="106">
                  <c:v>-38.619999999999997</c:v>
                </c:pt>
                <c:pt idx="107">
                  <c:v>-40.279999999999994</c:v>
                </c:pt>
                <c:pt idx="108">
                  <c:v>-41.98</c:v>
                </c:pt>
                <c:pt idx="109">
                  <c:v>-43.719999999999992</c:v>
                </c:pt>
                <c:pt idx="110">
                  <c:v>-45.499999999999993</c:v>
                </c:pt>
                <c:pt idx="111">
                  <c:v>-47.319999999999993</c:v>
                </c:pt>
                <c:pt idx="112">
                  <c:v>-49.179999999999993</c:v>
                </c:pt>
                <c:pt idx="113">
                  <c:v>-51.079999999999991</c:v>
                </c:pt>
                <c:pt idx="114">
                  <c:v>-53.019999999999996</c:v>
                </c:pt>
                <c:pt idx="115">
                  <c:v>-54.999999999999993</c:v>
                </c:pt>
                <c:pt idx="116">
                  <c:v>-57.019999999999989</c:v>
                </c:pt>
                <c:pt idx="117">
                  <c:v>-59.079999999999991</c:v>
                </c:pt>
                <c:pt idx="118">
                  <c:v>-61.179999999999993</c:v>
                </c:pt>
                <c:pt idx="119">
                  <c:v>-63.319999999999993</c:v>
                </c:pt>
                <c:pt idx="120">
                  <c:v>-65.5</c:v>
                </c:pt>
                <c:pt idx="121">
                  <c:v>-67.72</c:v>
                </c:pt>
                <c:pt idx="122">
                  <c:v>-69.97999999999999</c:v>
                </c:pt>
                <c:pt idx="123">
                  <c:v>-72.279999999999987</c:v>
                </c:pt>
                <c:pt idx="124">
                  <c:v>-74.61999999999999</c:v>
                </c:pt>
                <c:pt idx="125">
                  <c:v>-76.999999999999986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39872"/>
        <c:axId val="59440448"/>
      </c:scatterChart>
      <c:valAx>
        <c:axId val="59439872"/>
        <c:scaling>
          <c:orientation val="minMax"/>
          <c:max val="85"/>
          <c:min val="-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Temperature °C</a:t>
                </a:r>
              </a:p>
            </c:rich>
          </c:tx>
          <c:layout>
            <c:manualLayout>
              <c:xMode val="edge"/>
              <c:yMode val="edge"/>
              <c:x val="0.43750000000000017"/>
              <c:y val="0.92337917485265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440448"/>
        <c:crosses val="autoZero"/>
        <c:crossBetween val="midCat"/>
        <c:majorUnit val="10"/>
        <c:minorUnit val="5"/>
      </c:valAx>
      <c:valAx>
        <c:axId val="59440448"/>
        <c:scaling>
          <c:orientation val="minMax"/>
          <c:min val="-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Frequency ppm</a:t>
                </a:r>
              </a:p>
            </c:rich>
          </c:tx>
          <c:layout>
            <c:manualLayout>
              <c:xMode val="edge"/>
              <c:yMode val="edge"/>
              <c:x val="7.6219512195121976E-3"/>
              <c:y val="0.357563850687622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439872"/>
        <c:crossesAt val="-55"/>
        <c:crossBetween val="midCat"/>
        <c:majorUnit val="2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07723577235772"/>
          <c:y val="0.63387136966769864"/>
          <c:w val="0.2383130081300813"/>
          <c:h val="0.17048104712848902"/>
        </c:manualLayout>
      </c:layout>
      <c:overlay val="0"/>
      <c:spPr>
        <a:solidFill>
          <a:schemeClr val="accent5">
            <a:lumMod val="60000"/>
            <a:lumOff val="4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trlProps/ctrlProp1.xml><?xml version="1.0" encoding="utf-8"?>
<formControlPr xmlns="http://schemas.microsoft.com/office/spreadsheetml/2009/9/main" objectType="List" dx="16" fmlaLink="'Tuning Fork Model'!$R$4" fmlaRange="'Tuning Fork Model'!$R$6:$R$24" noThreeD="1" val="0"/>
</file>

<file path=xl/ctrlProps/ctrlProp2.xml><?xml version="1.0" encoding="utf-8"?>
<formControlPr xmlns="http://schemas.microsoft.com/office/spreadsheetml/2009/9/main" objectType="List" dx="16" fmlaLink="'Tuning Fork Model'!$R$27" fmlaRange="'Tuning Fork Model'!$S$26:$S$34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13</xdr:row>
      <xdr:rowOff>85725</xdr:rowOff>
    </xdr:from>
    <xdr:to>
      <xdr:col>15</xdr:col>
      <xdr:colOff>361950</xdr:colOff>
      <xdr:row>49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</xdr:row>
          <xdr:rowOff>19050</xdr:rowOff>
        </xdr:from>
        <xdr:to>
          <xdr:col>7</xdr:col>
          <xdr:colOff>409575</xdr:colOff>
          <xdr:row>11</xdr:row>
          <xdr:rowOff>66675</xdr:rowOff>
        </xdr:to>
        <xdr:sp macro="" textlink="">
          <xdr:nvSpPr>
            <xdr:cNvPr id="3075" name="List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19050</xdr:rowOff>
        </xdr:from>
        <xdr:to>
          <xdr:col>10</xdr:col>
          <xdr:colOff>114300</xdr:colOff>
          <xdr:row>9</xdr:row>
          <xdr:rowOff>114300</xdr:rowOff>
        </xdr:to>
        <xdr:sp macro="" textlink="">
          <xdr:nvSpPr>
            <xdr:cNvPr id="3076" name="List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152400</xdr:rowOff>
    </xdr:from>
    <xdr:to>
      <xdr:col>15</xdr:col>
      <xdr:colOff>219075</xdr:colOff>
      <xdr:row>29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abracon.com/PAS-BC3WK.pdf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36"/>
  <sheetViews>
    <sheetView tabSelected="1" workbookViewId="0">
      <selection activeCell="U19" sqref="U19"/>
    </sheetView>
  </sheetViews>
  <sheetFormatPr defaultRowHeight="12.75" x14ac:dyDescent="0.2"/>
  <cols>
    <col min="2" max="2" width="17.85546875" style="2" customWidth="1"/>
    <col min="3" max="5" width="9.140625" style="2"/>
  </cols>
  <sheetData>
    <row r="2" spans="2:14" ht="13.5" thickBot="1" x14ac:dyDescent="0.25"/>
    <row r="3" spans="2:14" ht="13.5" thickBot="1" x14ac:dyDescent="0.25">
      <c r="B3" s="3" t="s">
        <v>0</v>
      </c>
      <c r="C3" s="51" t="s">
        <v>1</v>
      </c>
      <c r="D3" s="51"/>
      <c r="E3" s="52"/>
    </row>
    <row r="4" spans="2:14" ht="16.5" thickBot="1" x14ac:dyDescent="0.3">
      <c r="B4" s="53" t="s">
        <v>34</v>
      </c>
      <c r="C4" s="54"/>
      <c r="D4" s="54"/>
      <c r="E4" s="55"/>
      <c r="G4" s="7" t="s">
        <v>35</v>
      </c>
      <c r="J4" s="7" t="s">
        <v>38</v>
      </c>
      <c r="K4" s="1"/>
      <c r="L4" s="1"/>
      <c r="M4" s="1"/>
    </row>
    <row r="5" spans="2:14" ht="13.5" thickBot="1" x14ac:dyDescent="0.25">
      <c r="B5" s="10"/>
      <c r="C5" s="11"/>
      <c r="D5" s="11"/>
      <c r="E5" s="12"/>
    </row>
    <row r="6" spans="2:14" ht="15.75" x14ac:dyDescent="0.25">
      <c r="B6" s="9" t="s">
        <v>36</v>
      </c>
      <c r="C6" s="9" t="s">
        <v>4</v>
      </c>
      <c r="D6" s="9" t="s">
        <v>5</v>
      </c>
      <c r="E6" s="9" t="s">
        <v>6</v>
      </c>
      <c r="L6" s="8" t="s">
        <v>37</v>
      </c>
    </row>
    <row r="7" spans="2:14" x14ac:dyDescent="0.2">
      <c r="B7" s="4">
        <f>'Tuning Fork Model'!B6</f>
        <v>-40</v>
      </c>
      <c r="C7" s="14">
        <f>'Tuning Fork Model'!C6</f>
        <v>-174</v>
      </c>
      <c r="D7" s="14">
        <f>'Tuning Fork Model'!D6</f>
        <v>-131.75</v>
      </c>
      <c r="E7" s="14">
        <f>'Tuning Fork Model'!E6</f>
        <v>-89.499999999999986</v>
      </c>
    </row>
    <row r="8" spans="2:14" ht="15.75" x14ac:dyDescent="0.25">
      <c r="B8" s="4">
        <f>'Tuning Fork Model'!B7</f>
        <v>-39</v>
      </c>
      <c r="C8" s="14">
        <f>'Tuning Fork Model'!C7</f>
        <v>-168.84</v>
      </c>
      <c r="D8" s="14">
        <f>'Tuning Fork Model'!D7</f>
        <v>-127.88</v>
      </c>
      <c r="E8" s="14">
        <f>'Tuning Fork Model'!E7</f>
        <v>-86.919999999999987</v>
      </c>
      <c r="K8" s="1"/>
      <c r="L8" s="49" t="s">
        <v>39</v>
      </c>
      <c r="M8" s="50"/>
      <c r="N8" s="50"/>
    </row>
    <row r="9" spans="2:14" x14ac:dyDescent="0.2">
      <c r="B9" s="4">
        <f>'Tuning Fork Model'!B8</f>
        <v>-38</v>
      </c>
      <c r="C9" s="14">
        <f>'Tuning Fork Model'!C8</f>
        <v>-163.76</v>
      </c>
      <c r="D9" s="14">
        <f>'Tuning Fork Model'!D8</f>
        <v>-124.07</v>
      </c>
      <c r="E9" s="14">
        <f>'Tuning Fork Model'!E8</f>
        <v>-84.379999999999981</v>
      </c>
    </row>
    <row r="10" spans="2:14" x14ac:dyDescent="0.2">
      <c r="B10" s="4">
        <f>'Tuning Fork Model'!B9</f>
        <v>-37</v>
      </c>
      <c r="C10" s="14">
        <f>'Tuning Fork Model'!C9</f>
        <v>-158.76</v>
      </c>
      <c r="D10" s="14">
        <f>'Tuning Fork Model'!D9</f>
        <v>-120.32</v>
      </c>
      <c r="E10" s="14">
        <f>'Tuning Fork Model'!E9</f>
        <v>-81.879999999999981</v>
      </c>
    </row>
    <row r="11" spans="2:14" x14ac:dyDescent="0.2">
      <c r="B11" s="4">
        <f>'Tuning Fork Model'!B10</f>
        <v>-36</v>
      </c>
      <c r="C11" s="14">
        <f>'Tuning Fork Model'!C10</f>
        <v>-153.84</v>
      </c>
      <c r="D11" s="14">
        <f>'Tuning Fork Model'!D10</f>
        <v>-116.63</v>
      </c>
      <c r="E11" s="14">
        <f>'Tuning Fork Model'!E10</f>
        <v>-79.419999999999987</v>
      </c>
    </row>
    <row r="12" spans="2:14" x14ac:dyDescent="0.2">
      <c r="B12" s="4">
        <f>'Tuning Fork Model'!B11</f>
        <v>-35</v>
      </c>
      <c r="C12" s="14">
        <f>'Tuning Fork Model'!C11</f>
        <v>-149</v>
      </c>
      <c r="D12" s="14">
        <f>'Tuning Fork Model'!D11</f>
        <v>-113</v>
      </c>
      <c r="E12" s="14">
        <f>'Tuning Fork Model'!E11</f>
        <v>-76.999999999999986</v>
      </c>
    </row>
    <row r="13" spans="2:14" x14ac:dyDescent="0.2">
      <c r="B13" s="4">
        <f>'Tuning Fork Model'!B12</f>
        <v>-34</v>
      </c>
      <c r="C13" s="14">
        <f>'Tuning Fork Model'!C12</f>
        <v>-144.24</v>
      </c>
      <c r="D13" s="14">
        <f>'Tuning Fork Model'!D12</f>
        <v>-109.42999999999999</v>
      </c>
      <c r="E13" s="14">
        <f>'Tuning Fork Model'!E12</f>
        <v>-74.61999999999999</v>
      </c>
    </row>
    <row r="14" spans="2:14" x14ac:dyDescent="0.2">
      <c r="B14" s="4">
        <f>'Tuning Fork Model'!B13</f>
        <v>-33</v>
      </c>
      <c r="C14" s="14">
        <f>'Tuning Fork Model'!C13</f>
        <v>-139.56</v>
      </c>
      <c r="D14" s="14">
        <f>'Tuning Fork Model'!D13</f>
        <v>-105.92</v>
      </c>
      <c r="E14" s="14">
        <f>'Tuning Fork Model'!E13</f>
        <v>-72.279999999999987</v>
      </c>
    </row>
    <row r="15" spans="2:14" x14ac:dyDescent="0.2">
      <c r="B15" s="4">
        <f>'Tuning Fork Model'!B14</f>
        <v>-32</v>
      </c>
      <c r="C15" s="14">
        <f>'Tuning Fork Model'!C14</f>
        <v>-134.96</v>
      </c>
      <c r="D15" s="14">
        <f>'Tuning Fork Model'!D14</f>
        <v>-102.47</v>
      </c>
      <c r="E15" s="14">
        <f>'Tuning Fork Model'!E14</f>
        <v>-69.97999999999999</v>
      </c>
    </row>
    <row r="16" spans="2:14" x14ac:dyDescent="0.2">
      <c r="B16" s="4">
        <f>'Tuning Fork Model'!B15</f>
        <v>-31</v>
      </c>
      <c r="C16" s="14">
        <f>'Tuning Fork Model'!C15</f>
        <v>-130.44</v>
      </c>
      <c r="D16" s="14">
        <f>'Tuning Fork Model'!D15</f>
        <v>-99.08</v>
      </c>
      <c r="E16" s="14">
        <f>'Tuning Fork Model'!E15</f>
        <v>-67.72</v>
      </c>
    </row>
    <row r="17" spans="2:5" x14ac:dyDescent="0.2">
      <c r="B17" s="4">
        <f>'Tuning Fork Model'!B16</f>
        <v>-30</v>
      </c>
      <c r="C17" s="14">
        <f>'Tuning Fork Model'!C16</f>
        <v>-126</v>
      </c>
      <c r="D17" s="14">
        <f>'Tuning Fork Model'!D16</f>
        <v>-95.75</v>
      </c>
      <c r="E17" s="14">
        <f>'Tuning Fork Model'!E16</f>
        <v>-65.5</v>
      </c>
    </row>
    <row r="18" spans="2:5" x14ac:dyDescent="0.2">
      <c r="B18" s="4">
        <f>'Tuning Fork Model'!B17</f>
        <v>-29</v>
      </c>
      <c r="C18" s="14">
        <f>'Tuning Fork Model'!C17</f>
        <v>-121.64</v>
      </c>
      <c r="D18" s="14">
        <f>'Tuning Fork Model'!D17</f>
        <v>-92.47999999999999</v>
      </c>
      <c r="E18" s="14">
        <f>'Tuning Fork Model'!E17</f>
        <v>-63.319999999999993</v>
      </c>
    </row>
    <row r="19" spans="2:5" x14ac:dyDescent="0.2">
      <c r="B19" s="4">
        <f>'Tuning Fork Model'!B18</f>
        <v>-28</v>
      </c>
      <c r="C19" s="14">
        <f>'Tuning Fork Model'!C18</f>
        <v>-117.36</v>
      </c>
      <c r="D19" s="14">
        <f>'Tuning Fork Model'!D18</f>
        <v>-89.27</v>
      </c>
      <c r="E19" s="14">
        <f>'Tuning Fork Model'!E18</f>
        <v>-61.179999999999993</v>
      </c>
    </row>
    <row r="20" spans="2:5" x14ac:dyDescent="0.2">
      <c r="B20" s="4">
        <f>'Tuning Fork Model'!B19</f>
        <v>-27</v>
      </c>
      <c r="C20" s="14">
        <f>'Tuning Fork Model'!C19</f>
        <v>-113.16</v>
      </c>
      <c r="D20" s="14">
        <f>'Tuning Fork Model'!D19</f>
        <v>-86.11999999999999</v>
      </c>
      <c r="E20" s="14">
        <f>'Tuning Fork Model'!E19</f>
        <v>-59.079999999999991</v>
      </c>
    </row>
    <row r="21" spans="2:5" x14ac:dyDescent="0.2">
      <c r="B21" s="4">
        <f>'Tuning Fork Model'!B20</f>
        <v>-26</v>
      </c>
      <c r="C21" s="14">
        <f>'Tuning Fork Model'!C20</f>
        <v>-109.04</v>
      </c>
      <c r="D21" s="14">
        <f>'Tuning Fork Model'!D20</f>
        <v>-83.03</v>
      </c>
      <c r="E21" s="14">
        <f>'Tuning Fork Model'!E20</f>
        <v>-57.019999999999989</v>
      </c>
    </row>
    <row r="22" spans="2:5" x14ac:dyDescent="0.2">
      <c r="B22" s="4">
        <f>'Tuning Fork Model'!B21</f>
        <v>-25</v>
      </c>
      <c r="C22" s="14">
        <f>'Tuning Fork Model'!C21</f>
        <v>-105</v>
      </c>
      <c r="D22" s="14">
        <f>'Tuning Fork Model'!D21</f>
        <v>-80</v>
      </c>
      <c r="E22" s="14">
        <f>'Tuning Fork Model'!E21</f>
        <v>-54.999999999999993</v>
      </c>
    </row>
    <row r="23" spans="2:5" x14ac:dyDescent="0.2">
      <c r="B23" s="4">
        <f>'Tuning Fork Model'!B22</f>
        <v>-24</v>
      </c>
      <c r="C23" s="14">
        <f>'Tuning Fork Model'!C22</f>
        <v>-101.04</v>
      </c>
      <c r="D23" s="14">
        <f>'Tuning Fork Model'!D22</f>
        <v>-77.03</v>
      </c>
      <c r="E23" s="14">
        <f>'Tuning Fork Model'!E22</f>
        <v>-53.019999999999996</v>
      </c>
    </row>
    <row r="24" spans="2:5" x14ac:dyDescent="0.2">
      <c r="B24" s="4">
        <f>'Tuning Fork Model'!B23</f>
        <v>-23</v>
      </c>
      <c r="C24" s="14">
        <f>'Tuning Fork Model'!C23</f>
        <v>-97.16</v>
      </c>
      <c r="D24" s="14">
        <f>'Tuning Fork Model'!D23</f>
        <v>-74.12</v>
      </c>
      <c r="E24" s="14">
        <f>'Tuning Fork Model'!E23</f>
        <v>-51.079999999999991</v>
      </c>
    </row>
    <row r="25" spans="2:5" x14ac:dyDescent="0.2">
      <c r="B25" s="4">
        <f>'Tuning Fork Model'!B24</f>
        <v>-22</v>
      </c>
      <c r="C25" s="14">
        <f>'Tuning Fork Model'!C24</f>
        <v>-93.36</v>
      </c>
      <c r="D25" s="14">
        <f>'Tuning Fork Model'!D24</f>
        <v>-71.27</v>
      </c>
      <c r="E25" s="14">
        <f>'Tuning Fork Model'!E24</f>
        <v>-49.179999999999993</v>
      </c>
    </row>
    <row r="26" spans="2:5" x14ac:dyDescent="0.2">
      <c r="B26" s="4">
        <f>'Tuning Fork Model'!B25</f>
        <v>-21</v>
      </c>
      <c r="C26" s="14">
        <f>'Tuning Fork Model'!C25</f>
        <v>-89.64</v>
      </c>
      <c r="D26" s="14">
        <f>'Tuning Fork Model'!D25</f>
        <v>-68.47999999999999</v>
      </c>
      <c r="E26" s="14">
        <f>'Tuning Fork Model'!E25</f>
        <v>-47.319999999999993</v>
      </c>
    </row>
    <row r="27" spans="2:5" x14ac:dyDescent="0.2">
      <c r="B27" s="4">
        <f>'Tuning Fork Model'!B26</f>
        <v>-20</v>
      </c>
      <c r="C27" s="14">
        <f>'Tuning Fork Model'!C26</f>
        <v>-86</v>
      </c>
      <c r="D27" s="14">
        <f>'Tuning Fork Model'!D26</f>
        <v>-65.75</v>
      </c>
      <c r="E27" s="14">
        <f>'Tuning Fork Model'!E26</f>
        <v>-45.499999999999993</v>
      </c>
    </row>
    <row r="28" spans="2:5" x14ac:dyDescent="0.2">
      <c r="B28" s="4">
        <f>'Tuning Fork Model'!B27</f>
        <v>-19</v>
      </c>
      <c r="C28" s="14">
        <f>'Tuning Fork Model'!C27</f>
        <v>-82.44</v>
      </c>
      <c r="D28" s="14">
        <f>'Tuning Fork Model'!D27</f>
        <v>-63.08</v>
      </c>
      <c r="E28" s="14">
        <f>'Tuning Fork Model'!E27</f>
        <v>-43.719999999999992</v>
      </c>
    </row>
    <row r="29" spans="2:5" x14ac:dyDescent="0.2">
      <c r="B29" s="4">
        <f>'Tuning Fork Model'!B28</f>
        <v>-18</v>
      </c>
      <c r="C29" s="14">
        <f>'Tuning Fork Model'!C28</f>
        <v>-78.960000000000008</v>
      </c>
      <c r="D29" s="14">
        <f>'Tuning Fork Model'!D28</f>
        <v>-60.47</v>
      </c>
      <c r="E29" s="14">
        <f>'Tuning Fork Model'!E28</f>
        <v>-41.98</v>
      </c>
    </row>
    <row r="30" spans="2:5" x14ac:dyDescent="0.2">
      <c r="B30" s="4">
        <f>'Tuning Fork Model'!B29</f>
        <v>-17</v>
      </c>
      <c r="C30" s="14">
        <f>'Tuning Fork Model'!C29</f>
        <v>-75.56</v>
      </c>
      <c r="D30" s="14">
        <f>'Tuning Fork Model'!D29</f>
        <v>-57.919999999999995</v>
      </c>
      <c r="E30" s="14">
        <f>'Tuning Fork Model'!E29</f>
        <v>-40.279999999999994</v>
      </c>
    </row>
    <row r="31" spans="2:5" x14ac:dyDescent="0.2">
      <c r="B31" s="4">
        <f>'Tuning Fork Model'!B30</f>
        <v>-16</v>
      </c>
      <c r="C31" s="14">
        <f>'Tuning Fork Model'!C30</f>
        <v>-72.239999999999995</v>
      </c>
      <c r="D31" s="14">
        <f>'Tuning Fork Model'!D30</f>
        <v>-55.43</v>
      </c>
      <c r="E31" s="14">
        <f>'Tuning Fork Model'!E30</f>
        <v>-38.619999999999997</v>
      </c>
    </row>
    <row r="32" spans="2:5" x14ac:dyDescent="0.2">
      <c r="B32" s="4">
        <f>'Tuning Fork Model'!B31</f>
        <v>-15</v>
      </c>
      <c r="C32" s="14">
        <f>'Tuning Fork Model'!C31</f>
        <v>-69</v>
      </c>
      <c r="D32" s="14">
        <f>'Tuning Fork Model'!D31</f>
        <v>-53</v>
      </c>
      <c r="E32" s="14">
        <f>'Tuning Fork Model'!E31</f>
        <v>-37</v>
      </c>
    </row>
    <row r="33" spans="2:5" x14ac:dyDescent="0.2">
      <c r="B33" s="4">
        <f>'Tuning Fork Model'!B32</f>
        <v>-14</v>
      </c>
      <c r="C33" s="14">
        <f>'Tuning Fork Model'!C32</f>
        <v>-65.84</v>
      </c>
      <c r="D33" s="14">
        <f>'Tuning Fork Model'!D32</f>
        <v>-50.629999999999995</v>
      </c>
      <c r="E33" s="14">
        <f>'Tuning Fork Model'!E32</f>
        <v>-35.419999999999995</v>
      </c>
    </row>
    <row r="34" spans="2:5" x14ac:dyDescent="0.2">
      <c r="B34" s="4">
        <f>'Tuning Fork Model'!B33</f>
        <v>-13</v>
      </c>
      <c r="C34" s="14">
        <f>'Tuning Fork Model'!C33</f>
        <v>-62.76</v>
      </c>
      <c r="D34" s="14">
        <f>'Tuning Fork Model'!D33</f>
        <v>-48.32</v>
      </c>
      <c r="E34" s="14">
        <f>'Tuning Fork Model'!E33</f>
        <v>-33.879999999999995</v>
      </c>
    </row>
    <row r="35" spans="2:5" x14ac:dyDescent="0.2">
      <c r="B35" s="4">
        <f>'Tuning Fork Model'!B34</f>
        <v>-12</v>
      </c>
      <c r="C35" s="14">
        <f>'Tuning Fork Model'!C34</f>
        <v>-59.76</v>
      </c>
      <c r="D35" s="14">
        <f>'Tuning Fork Model'!D34</f>
        <v>-46.07</v>
      </c>
      <c r="E35" s="14">
        <f>'Tuning Fork Model'!E34</f>
        <v>-32.379999999999995</v>
      </c>
    </row>
    <row r="36" spans="2:5" x14ac:dyDescent="0.2">
      <c r="B36" s="4">
        <f>'Tuning Fork Model'!B35</f>
        <v>-11</v>
      </c>
      <c r="C36" s="14">
        <f>'Tuning Fork Model'!C35</f>
        <v>-56.84</v>
      </c>
      <c r="D36" s="14">
        <f>'Tuning Fork Model'!D35</f>
        <v>-43.879999999999995</v>
      </c>
      <c r="E36" s="14">
        <f>'Tuning Fork Model'!E35</f>
        <v>-30.919999999999995</v>
      </c>
    </row>
    <row r="37" spans="2:5" x14ac:dyDescent="0.2">
      <c r="B37" s="4">
        <f>'Tuning Fork Model'!B36</f>
        <v>-10</v>
      </c>
      <c r="C37" s="14">
        <f>'Tuning Fork Model'!C36</f>
        <v>-54</v>
      </c>
      <c r="D37" s="14">
        <f>'Tuning Fork Model'!D36</f>
        <v>-41.75</v>
      </c>
      <c r="E37" s="14">
        <f>'Tuning Fork Model'!E36</f>
        <v>-29.499999999999996</v>
      </c>
    </row>
    <row r="38" spans="2:5" x14ac:dyDescent="0.2">
      <c r="B38" s="4">
        <f>'Tuning Fork Model'!B37</f>
        <v>-9</v>
      </c>
      <c r="C38" s="14">
        <f>'Tuning Fork Model'!C37</f>
        <v>-51.24</v>
      </c>
      <c r="D38" s="14">
        <f>'Tuning Fork Model'!D37</f>
        <v>-39.68</v>
      </c>
      <c r="E38" s="14">
        <f>'Tuning Fork Model'!E37</f>
        <v>-28.119999999999997</v>
      </c>
    </row>
    <row r="39" spans="2:5" x14ac:dyDescent="0.2">
      <c r="B39" s="4">
        <f>'Tuning Fork Model'!B38</f>
        <v>-8</v>
      </c>
      <c r="C39" s="14">
        <f>'Tuning Fork Model'!C38</f>
        <v>-48.56</v>
      </c>
      <c r="D39" s="14">
        <f>'Tuning Fork Model'!D38</f>
        <v>-37.67</v>
      </c>
      <c r="E39" s="14">
        <f>'Tuning Fork Model'!E38</f>
        <v>-26.779999999999998</v>
      </c>
    </row>
    <row r="40" spans="2:5" x14ac:dyDescent="0.2">
      <c r="B40" s="4">
        <f>'Tuning Fork Model'!B39</f>
        <v>-7</v>
      </c>
      <c r="C40" s="14">
        <f>'Tuning Fork Model'!C39</f>
        <v>-45.96</v>
      </c>
      <c r="D40" s="14">
        <f>'Tuning Fork Model'!D39</f>
        <v>-35.72</v>
      </c>
      <c r="E40" s="14">
        <f>'Tuning Fork Model'!E39</f>
        <v>-25.479999999999997</v>
      </c>
    </row>
    <row r="41" spans="2:5" x14ac:dyDescent="0.2">
      <c r="B41" s="4">
        <f>'Tuning Fork Model'!B40</f>
        <v>-6</v>
      </c>
      <c r="C41" s="14">
        <f>'Tuning Fork Model'!C40</f>
        <v>-43.44</v>
      </c>
      <c r="D41" s="14">
        <f>'Tuning Fork Model'!D40</f>
        <v>-33.83</v>
      </c>
      <c r="E41" s="14">
        <f>'Tuning Fork Model'!E40</f>
        <v>-24.219999999999995</v>
      </c>
    </row>
    <row r="42" spans="2:5" x14ac:dyDescent="0.2">
      <c r="B42" s="4">
        <f>'Tuning Fork Model'!B41</f>
        <v>-5</v>
      </c>
      <c r="C42" s="14">
        <f>'Tuning Fork Model'!C41</f>
        <v>-41</v>
      </c>
      <c r="D42" s="14">
        <f>'Tuning Fork Model'!D41</f>
        <v>-32</v>
      </c>
      <c r="E42" s="14">
        <f>'Tuning Fork Model'!E41</f>
        <v>-22.999999999999996</v>
      </c>
    </row>
    <row r="43" spans="2:5" x14ac:dyDescent="0.2">
      <c r="B43" s="4">
        <f>'Tuning Fork Model'!B42</f>
        <v>-4</v>
      </c>
      <c r="C43" s="14">
        <f>'Tuning Fork Model'!C42</f>
        <v>-38.64</v>
      </c>
      <c r="D43" s="14">
        <f>'Tuning Fork Model'!D42</f>
        <v>-30.23</v>
      </c>
      <c r="E43" s="14">
        <f>'Tuning Fork Model'!E42</f>
        <v>-21.819999999999997</v>
      </c>
    </row>
    <row r="44" spans="2:5" x14ac:dyDescent="0.2">
      <c r="B44" s="4">
        <f>'Tuning Fork Model'!B43</f>
        <v>-3</v>
      </c>
      <c r="C44" s="14">
        <f>'Tuning Fork Model'!C43</f>
        <v>-36.36</v>
      </c>
      <c r="D44" s="14">
        <f>'Tuning Fork Model'!D43</f>
        <v>-28.52</v>
      </c>
      <c r="E44" s="14">
        <f>'Tuning Fork Model'!E43</f>
        <v>-20.68</v>
      </c>
    </row>
    <row r="45" spans="2:5" x14ac:dyDescent="0.2">
      <c r="B45" s="4">
        <f>'Tuning Fork Model'!B44</f>
        <v>-2</v>
      </c>
      <c r="C45" s="14">
        <f>'Tuning Fork Model'!C44</f>
        <v>-34.159999999999997</v>
      </c>
      <c r="D45" s="14">
        <f>'Tuning Fork Model'!D44</f>
        <v>-26.869999999999997</v>
      </c>
      <c r="E45" s="14">
        <f>'Tuning Fork Model'!E44</f>
        <v>-19.579999999999998</v>
      </c>
    </row>
    <row r="46" spans="2:5" x14ac:dyDescent="0.2">
      <c r="B46" s="4">
        <f>'Tuning Fork Model'!B45</f>
        <v>-1</v>
      </c>
      <c r="C46" s="14">
        <f>'Tuning Fork Model'!C45</f>
        <v>-32.04</v>
      </c>
      <c r="D46" s="14">
        <f>'Tuning Fork Model'!D45</f>
        <v>-25.279999999999998</v>
      </c>
      <c r="E46" s="14">
        <f>'Tuning Fork Model'!E45</f>
        <v>-18.519999999999996</v>
      </c>
    </row>
    <row r="47" spans="2:5" x14ac:dyDescent="0.2">
      <c r="B47" s="4">
        <f>'Tuning Fork Model'!B46</f>
        <v>0</v>
      </c>
      <c r="C47" s="14">
        <f>'Tuning Fork Model'!C46</f>
        <v>-30</v>
      </c>
      <c r="D47" s="14">
        <f>'Tuning Fork Model'!D46</f>
        <v>-23.75</v>
      </c>
      <c r="E47" s="14">
        <f>'Tuning Fork Model'!E46</f>
        <v>-17.5</v>
      </c>
    </row>
    <row r="48" spans="2:5" x14ac:dyDescent="0.2">
      <c r="B48" s="4">
        <f>'Tuning Fork Model'!B47</f>
        <v>1</v>
      </c>
      <c r="C48" s="14">
        <f>'Tuning Fork Model'!C47</f>
        <v>-28.04</v>
      </c>
      <c r="D48" s="14">
        <f>'Tuning Fork Model'!D47</f>
        <v>-22.28</v>
      </c>
      <c r="E48" s="14">
        <f>'Tuning Fork Model'!E47</f>
        <v>-16.519999999999996</v>
      </c>
    </row>
    <row r="49" spans="2:5" x14ac:dyDescent="0.2">
      <c r="B49" s="4">
        <f>'Tuning Fork Model'!B48</f>
        <v>2</v>
      </c>
      <c r="C49" s="14">
        <f>'Tuning Fork Model'!C48</f>
        <v>-26.16</v>
      </c>
      <c r="D49" s="14">
        <f>'Tuning Fork Model'!D48</f>
        <v>-20.869999999999997</v>
      </c>
      <c r="E49" s="14">
        <f>'Tuning Fork Model'!E48</f>
        <v>-15.579999999999998</v>
      </c>
    </row>
    <row r="50" spans="2:5" x14ac:dyDescent="0.2">
      <c r="B50" s="4">
        <f>'Tuning Fork Model'!B49</f>
        <v>3</v>
      </c>
      <c r="C50" s="14">
        <f>'Tuning Fork Model'!C49</f>
        <v>-24.36</v>
      </c>
      <c r="D50" s="14">
        <f>'Tuning Fork Model'!D49</f>
        <v>-19.52</v>
      </c>
      <c r="E50" s="14">
        <f>'Tuning Fork Model'!E49</f>
        <v>-14.679999999999998</v>
      </c>
    </row>
    <row r="51" spans="2:5" x14ac:dyDescent="0.2">
      <c r="B51" s="4">
        <f>'Tuning Fork Model'!B50</f>
        <v>4</v>
      </c>
      <c r="C51" s="14">
        <f>'Tuning Fork Model'!C50</f>
        <v>-22.64</v>
      </c>
      <c r="D51" s="14">
        <f>'Tuning Fork Model'!D50</f>
        <v>-18.229999999999997</v>
      </c>
      <c r="E51" s="14">
        <f>'Tuning Fork Model'!E50</f>
        <v>-13.819999999999999</v>
      </c>
    </row>
    <row r="52" spans="2:5" x14ac:dyDescent="0.2">
      <c r="B52" s="4">
        <f>'Tuning Fork Model'!B51</f>
        <v>5</v>
      </c>
      <c r="C52" s="14">
        <f>'Tuning Fork Model'!C51</f>
        <v>-21</v>
      </c>
      <c r="D52" s="14">
        <f>'Tuning Fork Model'!D51</f>
        <v>-17</v>
      </c>
      <c r="E52" s="14">
        <f>'Tuning Fork Model'!E51</f>
        <v>-13</v>
      </c>
    </row>
    <row r="53" spans="2:5" x14ac:dyDescent="0.2">
      <c r="B53" s="4">
        <f>'Tuning Fork Model'!B52</f>
        <v>6</v>
      </c>
      <c r="C53" s="14">
        <f>'Tuning Fork Model'!C52</f>
        <v>-19.439999999999998</v>
      </c>
      <c r="D53" s="14">
        <f>'Tuning Fork Model'!D52</f>
        <v>-15.83</v>
      </c>
      <c r="E53" s="14">
        <f>'Tuning Fork Model'!E52</f>
        <v>-12.219999999999999</v>
      </c>
    </row>
    <row r="54" spans="2:5" x14ac:dyDescent="0.2">
      <c r="B54" s="4">
        <f>'Tuning Fork Model'!B53</f>
        <v>7</v>
      </c>
      <c r="C54" s="14">
        <f>'Tuning Fork Model'!C53</f>
        <v>-17.96</v>
      </c>
      <c r="D54" s="14">
        <f>'Tuning Fork Model'!D53</f>
        <v>-14.719999999999999</v>
      </c>
      <c r="E54" s="14">
        <f>'Tuning Fork Model'!E53</f>
        <v>-11.479999999999999</v>
      </c>
    </row>
    <row r="55" spans="2:5" x14ac:dyDescent="0.2">
      <c r="B55" s="4">
        <f>'Tuning Fork Model'!B54</f>
        <v>8</v>
      </c>
      <c r="C55" s="14">
        <f>'Tuning Fork Model'!C54</f>
        <v>-16.560000000000002</v>
      </c>
      <c r="D55" s="14">
        <f>'Tuning Fork Model'!D54</f>
        <v>-13.67</v>
      </c>
      <c r="E55" s="14">
        <f>'Tuning Fork Model'!E54</f>
        <v>-10.78</v>
      </c>
    </row>
    <row r="56" spans="2:5" x14ac:dyDescent="0.2">
      <c r="B56" s="4">
        <f>'Tuning Fork Model'!B55</f>
        <v>9</v>
      </c>
      <c r="C56" s="14">
        <f>'Tuning Fork Model'!C55</f>
        <v>-15.24</v>
      </c>
      <c r="D56" s="14">
        <f>'Tuning Fork Model'!D55</f>
        <v>-12.68</v>
      </c>
      <c r="E56" s="14">
        <f>'Tuning Fork Model'!E55</f>
        <v>-10.119999999999999</v>
      </c>
    </row>
    <row r="57" spans="2:5" x14ac:dyDescent="0.2">
      <c r="B57" s="4">
        <f>'Tuning Fork Model'!B56</f>
        <v>10</v>
      </c>
      <c r="C57" s="14">
        <f>'Tuning Fork Model'!C56</f>
        <v>-14</v>
      </c>
      <c r="D57" s="14">
        <f>'Tuning Fork Model'!D56</f>
        <v>-11.75</v>
      </c>
      <c r="E57" s="14">
        <f>'Tuning Fork Model'!E56</f>
        <v>-9.5</v>
      </c>
    </row>
    <row r="58" spans="2:5" x14ac:dyDescent="0.2">
      <c r="B58" s="4">
        <f>'Tuning Fork Model'!B57</f>
        <v>11</v>
      </c>
      <c r="C58" s="14">
        <f>'Tuning Fork Model'!C57</f>
        <v>-12.84</v>
      </c>
      <c r="D58" s="14">
        <f>'Tuning Fork Model'!D57</f>
        <v>-10.879999999999999</v>
      </c>
      <c r="E58" s="14">
        <f>'Tuning Fork Model'!E57</f>
        <v>-8.92</v>
      </c>
    </row>
    <row r="59" spans="2:5" x14ac:dyDescent="0.2">
      <c r="B59" s="4">
        <f>'Tuning Fork Model'!B58</f>
        <v>12</v>
      </c>
      <c r="C59" s="14">
        <f>'Tuning Fork Model'!C58</f>
        <v>-11.76</v>
      </c>
      <c r="D59" s="14">
        <f>'Tuning Fork Model'!D58</f>
        <v>-10.07</v>
      </c>
      <c r="E59" s="14">
        <f>'Tuning Fork Model'!E58</f>
        <v>-8.379999999999999</v>
      </c>
    </row>
    <row r="60" spans="2:5" x14ac:dyDescent="0.2">
      <c r="B60" s="4">
        <f>'Tuning Fork Model'!B59</f>
        <v>13</v>
      </c>
      <c r="C60" s="14">
        <f>'Tuning Fork Model'!C59</f>
        <v>-10.76</v>
      </c>
      <c r="D60" s="14">
        <f>'Tuning Fork Model'!D59</f>
        <v>-9.32</v>
      </c>
      <c r="E60" s="14">
        <f>'Tuning Fork Model'!E59</f>
        <v>-7.879999999999999</v>
      </c>
    </row>
    <row r="61" spans="2:5" x14ac:dyDescent="0.2">
      <c r="B61" s="4">
        <f>'Tuning Fork Model'!B60</f>
        <v>14</v>
      </c>
      <c r="C61" s="14">
        <f>'Tuning Fork Model'!C60</f>
        <v>-9.84</v>
      </c>
      <c r="D61" s="14">
        <f>'Tuning Fork Model'!D60</f>
        <v>-8.629999999999999</v>
      </c>
      <c r="E61" s="14">
        <f>'Tuning Fork Model'!E60</f>
        <v>-7.42</v>
      </c>
    </row>
    <row r="62" spans="2:5" x14ac:dyDescent="0.2">
      <c r="B62" s="4">
        <f>'Tuning Fork Model'!B61</f>
        <v>15</v>
      </c>
      <c r="C62" s="14">
        <f>'Tuning Fork Model'!C61</f>
        <v>-9</v>
      </c>
      <c r="D62" s="14">
        <f>'Tuning Fork Model'!D61</f>
        <v>-8</v>
      </c>
      <c r="E62" s="14">
        <f>'Tuning Fork Model'!E61</f>
        <v>-7</v>
      </c>
    </row>
    <row r="63" spans="2:5" x14ac:dyDescent="0.2">
      <c r="B63" s="4">
        <f>'Tuning Fork Model'!B62</f>
        <v>16</v>
      </c>
      <c r="C63" s="14">
        <f>'Tuning Fork Model'!C62</f>
        <v>-8.24</v>
      </c>
      <c r="D63" s="14">
        <f>'Tuning Fork Model'!D62</f>
        <v>-7.43</v>
      </c>
      <c r="E63" s="14">
        <f>'Tuning Fork Model'!E62</f>
        <v>-6.6199999999999992</v>
      </c>
    </row>
    <row r="64" spans="2:5" x14ac:dyDescent="0.2">
      <c r="B64" s="4">
        <f>'Tuning Fork Model'!B63</f>
        <v>17</v>
      </c>
      <c r="C64" s="14">
        <f>'Tuning Fork Model'!C63</f>
        <v>-7.5600000000000005</v>
      </c>
      <c r="D64" s="14">
        <f>'Tuning Fork Model'!D63</f>
        <v>-6.92</v>
      </c>
      <c r="E64" s="14">
        <f>'Tuning Fork Model'!E63</f>
        <v>-6.2799999999999994</v>
      </c>
    </row>
    <row r="65" spans="2:5" x14ac:dyDescent="0.2">
      <c r="B65" s="4">
        <f>'Tuning Fork Model'!B64</f>
        <v>18</v>
      </c>
      <c r="C65" s="14">
        <f>'Tuning Fork Model'!C64</f>
        <v>-6.96</v>
      </c>
      <c r="D65" s="14">
        <f>'Tuning Fork Model'!D64</f>
        <v>-6.47</v>
      </c>
      <c r="E65" s="14">
        <f>'Tuning Fork Model'!E64</f>
        <v>-5.9799999999999995</v>
      </c>
    </row>
    <row r="66" spans="2:5" x14ac:dyDescent="0.2">
      <c r="B66" s="4">
        <f>'Tuning Fork Model'!B65</f>
        <v>19</v>
      </c>
      <c r="C66" s="14">
        <f>'Tuning Fork Model'!C65</f>
        <v>-6.4399999999999995</v>
      </c>
      <c r="D66" s="14">
        <f>'Tuning Fork Model'!D65</f>
        <v>-6.08</v>
      </c>
      <c r="E66" s="14">
        <f>'Tuning Fork Model'!E65</f>
        <v>-5.72</v>
      </c>
    </row>
    <row r="67" spans="2:5" x14ac:dyDescent="0.2">
      <c r="B67" s="4">
        <f>'Tuning Fork Model'!B66</f>
        <v>20</v>
      </c>
      <c r="C67" s="14">
        <f>'Tuning Fork Model'!C66</f>
        <v>-6</v>
      </c>
      <c r="D67" s="14">
        <f>'Tuning Fork Model'!D66</f>
        <v>-5.75</v>
      </c>
      <c r="E67" s="14">
        <f>'Tuning Fork Model'!E66</f>
        <v>-5.5</v>
      </c>
    </row>
    <row r="68" spans="2:5" x14ac:dyDescent="0.2">
      <c r="B68" s="4">
        <f>'Tuning Fork Model'!B67</f>
        <v>21</v>
      </c>
      <c r="C68" s="14">
        <f>'Tuning Fork Model'!C67</f>
        <v>-5.64</v>
      </c>
      <c r="D68" s="14">
        <f>'Tuning Fork Model'!D67</f>
        <v>-5.48</v>
      </c>
      <c r="E68" s="14">
        <f>'Tuning Fork Model'!E67</f>
        <v>-5.32</v>
      </c>
    </row>
    <row r="69" spans="2:5" x14ac:dyDescent="0.2">
      <c r="B69" s="4">
        <f>'Tuning Fork Model'!B68</f>
        <v>22</v>
      </c>
      <c r="C69" s="14">
        <f>'Tuning Fork Model'!C68</f>
        <v>-5.36</v>
      </c>
      <c r="D69" s="14">
        <f>'Tuning Fork Model'!D68</f>
        <v>-5.27</v>
      </c>
      <c r="E69" s="14">
        <f>'Tuning Fork Model'!E68</f>
        <v>-5.18</v>
      </c>
    </row>
    <row r="70" spans="2:5" x14ac:dyDescent="0.2">
      <c r="B70" s="4">
        <f>'Tuning Fork Model'!B69</f>
        <v>23</v>
      </c>
      <c r="C70" s="14">
        <f>'Tuning Fork Model'!C69</f>
        <v>-5.16</v>
      </c>
      <c r="D70" s="14">
        <f>'Tuning Fork Model'!D69</f>
        <v>-5.12</v>
      </c>
      <c r="E70" s="14">
        <f>'Tuning Fork Model'!E69</f>
        <v>-5.08</v>
      </c>
    </row>
    <row r="71" spans="2:5" x14ac:dyDescent="0.2">
      <c r="B71" s="4">
        <f>'Tuning Fork Model'!B70</f>
        <v>24</v>
      </c>
      <c r="C71" s="14">
        <f>'Tuning Fork Model'!C70</f>
        <v>-5.04</v>
      </c>
      <c r="D71" s="14">
        <f>'Tuning Fork Model'!D70</f>
        <v>-5.03</v>
      </c>
      <c r="E71" s="14">
        <f>'Tuning Fork Model'!E70</f>
        <v>-5.0199999999999996</v>
      </c>
    </row>
    <row r="72" spans="2:5" x14ac:dyDescent="0.2">
      <c r="B72" s="6">
        <f>'Tuning Fork Model'!B71</f>
        <v>25</v>
      </c>
      <c r="C72" s="15">
        <f>'Tuning Fork Model'!C71</f>
        <v>-5</v>
      </c>
      <c r="D72" s="15">
        <f>'Tuning Fork Model'!D71</f>
        <v>-5</v>
      </c>
      <c r="E72" s="15">
        <f>'Tuning Fork Model'!E71</f>
        <v>-5</v>
      </c>
    </row>
    <row r="73" spans="2:5" x14ac:dyDescent="0.2">
      <c r="B73" s="4">
        <f>'Tuning Fork Model'!B72</f>
        <v>26</v>
      </c>
      <c r="C73" s="14">
        <f>'Tuning Fork Model'!C72</f>
        <v>-5.04</v>
      </c>
      <c r="D73" s="14">
        <f>'Tuning Fork Model'!D72</f>
        <v>-5.03</v>
      </c>
      <c r="E73" s="14">
        <f>'Tuning Fork Model'!E72</f>
        <v>-5.0199999999999996</v>
      </c>
    </row>
    <row r="74" spans="2:5" x14ac:dyDescent="0.2">
      <c r="B74" s="4">
        <f>'Tuning Fork Model'!B73</f>
        <v>27</v>
      </c>
      <c r="C74" s="14">
        <f>'Tuning Fork Model'!C73</f>
        <v>-5.16</v>
      </c>
      <c r="D74" s="14">
        <f>'Tuning Fork Model'!D73</f>
        <v>-5.12</v>
      </c>
      <c r="E74" s="14">
        <f>'Tuning Fork Model'!E73</f>
        <v>-5.08</v>
      </c>
    </row>
    <row r="75" spans="2:5" x14ac:dyDescent="0.2">
      <c r="B75" s="4">
        <f>'Tuning Fork Model'!B74</f>
        <v>28</v>
      </c>
      <c r="C75" s="14">
        <f>'Tuning Fork Model'!C74</f>
        <v>-5.36</v>
      </c>
      <c r="D75" s="14">
        <f>'Tuning Fork Model'!D74</f>
        <v>-5.27</v>
      </c>
      <c r="E75" s="14">
        <f>'Tuning Fork Model'!E74</f>
        <v>-5.18</v>
      </c>
    </row>
    <row r="76" spans="2:5" x14ac:dyDescent="0.2">
      <c r="B76" s="4">
        <f>'Tuning Fork Model'!B75</f>
        <v>29</v>
      </c>
      <c r="C76" s="14">
        <f>'Tuning Fork Model'!C75</f>
        <v>-5.64</v>
      </c>
      <c r="D76" s="14">
        <f>'Tuning Fork Model'!D75</f>
        <v>-5.48</v>
      </c>
      <c r="E76" s="14">
        <f>'Tuning Fork Model'!E75</f>
        <v>-5.32</v>
      </c>
    </row>
    <row r="77" spans="2:5" x14ac:dyDescent="0.2">
      <c r="B77" s="4">
        <f>'Tuning Fork Model'!B76</f>
        <v>30</v>
      </c>
      <c r="C77" s="14">
        <f>'Tuning Fork Model'!C76</f>
        <v>-6</v>
      </c>
      <c r="D77" s="14">
        <f>'Tuning Fork Model'!D76</f>
        <v>-5.75</v>
      </c>
      <c r="E77" s="14">
        <f>'Tuning Fork Model'!E76</f>
        <v>-5.5</v>
      </c>
    </row>
    <row r="78" spans="2:5" x14ac:dyDescent="0.2">
      <c r="B78" s="4">
        <f>'Tuning Fork Model'!B77</f>
        <v>31</v>
      </c>
      <c r="C78" s="14">
        <f>'Tuning Fork Model'!C77</f>
        <v>-6.4399999999999995</v>
      </c>
      <c r="D78" s="14">
        <f>'Tuning Fork Model'!D77</f>
        <v>-6.08</v>
      </c>
      <c r="E78" s="14">
        <f>'Tuning Fork Model'!E77</f>
        <v>-5.72</v>
      </c>
    </row>
    <row r="79" spans="2:5" x14ac:dyDescent="0.2">
      <c r="B79" s="4">
        <f>'Tuning Fork Model'!B78</f>
        <v>32</v>
      </c>
      <c r="C79" s="14">
        <f>'Tuning Fork Model'!C78</f>
        <v>-6.96</v>
      </c>
      <c r="D79" s="14">
        <f>'Tuning Fork Model'!D78</f>
        <v>-6.47</v>
      </c>
      <c r="E79" s="14">
        <f>'Tuning Fork Model'!E78</f>
        <v>-5.9799999999999995</v>
      </c>
    </row>
    <row r="80" spans="2:5" x14ac:dyDescent="0.2">
      <c r="B80" s="4">
        <f>'Tuning Fork Model'!B79</f>
        <v>33</v>
      </c>
      <c r="C80" s="14">
        <f>'Tuning Fork Model'!C79</f>
        <v>-7.5600000000000005</v>
      </c>
      <c r="D80" s="14">
        <f>'Tuning Fork Model'!D79</f>
        <v>-6.92</v>
      </c>
      <c r="E80" s="14">
        <f>'Tuning Fork Model'!E79</f>
        <v>-6.2799999999999994</v>
      </c>
    </row>
    <row r="81" spans="2:5" x14ac:dyDescent="0.2">
      <c r="B81" s="4">
        <f>'Tuning Fork Model'!B80</f>
        <v>34</v>
      </c>
      <c r="C81" s="14">
        <f>'Tuning Fork Model'!C80</f>
        <v>-8.24</v>
      </c>
      <c r="D81" s="14">
        <f>'Tuning Fork Model'!D80</f>
        <v>-7.43</v>
      </c>
      <c r="E81" s="14">
        <f>'Tuning Fork Model'!E80</f>
        <v>-6.6199999999999992</v>
      </c>
    </row>
    <row r="82" spans="2:5" x14ac:dyDescent="0.2">
      <c r="B82" s="4">
        <f>'Tuning Fork Model'!B81</f>
        <v>35</v>
      </c>
      <c r="C82" s="14">
        <f>'Tuning Fork Model'!C81</f>
        <v>-9</v>
      </c>
      <c r="D82" s="14">
        <f>'Tuning Fork Model'!D81</f>
        <v>-8</v>
      </c>
      <c r="E82" s="14">
        <f>'Tuning Fork Model'!E81</f>
        <v>-7</v>
      </c>
    </row>
    <row r="83" spans="2:5" x14ac:dyDescent="0.2">
      <c r="B83" s="4">
        <f>'Tuning Fork Model'!B82</f>
        <v>36</v>
      </c>
      <c r="C83" s="14">
        <f>'Tuning Fork Model'!C82</f>
        <v>-9.84</v>
      </c>
      <c r="D83" s="14">
        <f>'Tuning Fork Model'!D82</f>
        <v>-8.629999999999999</v>
      </c>
      <c r="E83" s="14">
        <f>'Tuning Fork Model'!E82</f>
        <v>-7.42</v>
      </c>
    </row>
    <row r="84" spans="2:5" x14ac:dyDescent="0.2">
      <c r="B84" s="4">
        <f>'Tuning Fork Model'!B83</f>
        <v>37</v>
      </c>
      <c r="C84" s="14">
        <f>'Tuning Fork Model'!C83</f>
        <v>-10.76</v>
      </c>
      <c r="D84" s="14">
        <f>'Tuning Fork Model'!D83</f>
        <v>-9.32</v>
      </c>
      <c r="E84" s="14">
        <f>'Tuning Fork Model'!E83</f>
        <v>-7.879999999999999</v>
      </c>
    </row>
    <row r="85" spans="2:5" x14ac:dyDescent="0.2">
      <c r="B85" s="4">
        <f>'Tuning Fork Model'!B84</f>
        <v>38</v>
      </c>
      <c r="C85" s="14">
        <f>'Tuning Fork Model'!C84</f>
        <v>-11.76</v>
      </c>
      <c r="D85" s="14">
        <f>'Tuning Fork Model'!D84</f>
        <v>-10.07</v>
      </c>
      <c r="E85" s="14">
        <f>'Tuning Fork Model'!E84</f>
        <v>-8.379999999999999</v>
      </c>
    </row>
    <row r="86" spans="2:5" x14ac:dyDescent="0.2">
      <c r="B86" s="4">
        <f>'Tuning Fork Model'!B85</f>
        <v>39</v>
      </c>
      <c r="C86" s="14">
        <f>'Tuning Fork Model'!C85</f>
        <v>-12.84</v>
      </c>
      <c r="D86" s="14">
        <f>'Tuning Fork Model'!D85</f>
        <v>-10.879999999999999</v>
      </c>
      <c r="E86" s="14">
        <f>'Tuning Fork Model'!E85</f>
        <v>-8.92</v>
      </c>
    </row>
    <row r="87" spans="2:5" x14ac:dyDescent="0.2">
      <c r="B87" s="4">
        <f>'Tuning Fork Model'!B86</f>
        <v>40</v>
      </c>
      <c r="C87" s="14">
        <f>'Tuning Fork Model'!C86</f>
        <v>-14</v>
      </c>
      <c r="D87" s="14">
        <f>'Tuning Fork Model'!D86</f>
        <v>-11.75</v>
      </c>
      <c r="E87" s="14">
        <f>'Tuning Fork Model'!E86</f>
        <v>-9.5</v>
      </c>
    </row>
    <row r="88" spans="2:5" x14ac:dyDescent="0.2">
      <c r="B88" s="4">
        <f>'Tuning Fork Model'!B87</f>
        <v>41</v>
      </c>
      <c r="C88" s="14">
        <f>'Tuning Fork Model'!C87</f>
        <v>-15.24</v>
      </c>
      <c r="D88" s="14">
        <f>'Tuning Fork Model'!D87</f>
        <v>-12.68</v>
      </c>
      <c r="E88" s="14">
        <f>'Tuning Fork Model'!E87</f>
        <v>-10.119999999999999</v>
      </c>
    </row>
    <row r="89" spans="2:5" x14ac:dyDescent="0.2">
      <c r="B89" s="4">
        <f>'Tuning Fork Model'!B88</f>
        <v>42</v>
      </c>
      <c r="C89" s="14">
        <f>'Tuning Fork Model'!C88</f>
        <v>-16.560000000000002</v>
      </c>
      <c r="D89" s="14">
        <f>'Tuning Fork Model'!D88</f>
        <v>-13.67</v>
      </c>
      <c r="E89" s="14">
        <f>'Tuning Fork Model'!E88</f>
        <v>-10.78</v>
      </c>
    </row>
    <row r="90" spans="2:5" x14ac:dyDescent="0.2">
      <c r="B90" s="4">
        <f>'Tuning Fork Model'!B89</f>
        <v>43</v>
      </c>
      <c r="C90" s="14">
        <f>'Tuning Fork Model'!C89</f>
        <v>-17.96</v>
      </c>
      <c r="D90" s="14">
        <f>'Tuning Fork Model'!D89</f>
        <v>-14.719999999999999</v>
      </c>
      <c r="E90" s="14">
        <f>'Tuning Fork Model'!E89</f>
        <v>-11.479999999999999</v>
      </c>
    </row>
    <row r="91" spans="2:5" x14ac:dyDescent="0.2">
      <c r="B91" s="4">
        <f>'Tuning Fork Model'!B90</f>
        <v>44</v>
      </c>
      <c r="C91" s="14">
        <f>'Tuning Fork Model'!C90</f>
        <v>-19.439999999999998</v>
      </c>
      <c r="D91" s="14">
        <f>'Tuning Fork Model'!D90</f>
        <v>-15.83</v>
      </c>
      <c r="E91" s="14">
        <f>'Tuning Fork Model'!E90</f>
        <v>-12.219999999999999</v>
      </c>
    </row>
    <row r="92" spans="2:5" x14ac:dyDescent="0.2">
      <c r="B92" s="4">
        <f>'Tuning Fork Model'!B91</f>
        <v>45</v>
      </c>
      <c r="C92" s="14">
        <f>'Tuning Fork Model'!C91</f>
        <v>-21</v>
      </c>
      <c r="D92" s="14">
        <f>'Tuning Fork Model'!D91</f>
        <v>-17</v>
      </c>
      <c r="E92" s="14">
        <f>'Tuning Fork Model'!E91</f>
        <v>-13</v>
      </c>
    </row>
    <row r="93" spans="2:5" x14ac:dyDescent="0.2">
      <c r="B93" s="4">
        <f>'Tuning Fork Model'!B92</f>
        <v>46</v>
      </c>
      <c r="C93" s="14">
        <f>'Tuning Fork Model'!C92</f>
        <v>-22.64</v>
      </c>
      <c r="D93" s="14">
        <f>'Tuning Fork Model'!D92</f>
        <v>-18.229999999999997</v>
      </c>
      <c r="E93" s="14">
        <f>'Tuning Fork Model'!E92</f>
        <v>-13.819999999999999</v>
      </c>
    </row>
    <row r="94" spans="2:5" x14ac:dyDescent="0.2">
      <c r="B94" s="4">
        <f>'Tuning Fork Model'!B93</f>
        <v>47</v>
      </c>
      <c r="C94" s="14">
        <f>'Tuning Fork Model'!C93</f>
        <v>-24.36</v>
      </c>
      <c r="D94" s="14">
        <f>'Tuning Fork Model'!D93</f>
        <v>-19.52</v>
      </c>
      <c r="E94" s="14">
        <f>'Tuning Fork Model'!E93</f>
        <v>-14.679999999999998</v>
      </c>
    </row>
    <row r="95" spans="2:5" x14ac:dyDescent="0.2">
      <c r="B95" s="4">
        <f>'Tuning Fork Model'!B94</f>
        <v>48</v>
      </c>
      <c r="C95" s="14">
        <f>'Tuning Fork Model'!C94</f>
        <v>-26.16</v>
      </c>
      <c r="D95" s="14">
        <f>'Tuning Fork Model'!D94</f>
        <v>-20.869999999999997</v>
      </c>
      <c r="E95" s="14">
        <f>'Tuning Fork Model'!E94</f>
        <v>-15.579999999999998</v>
      </c>
    </row>
    <row r="96" spans="2:5" x14ac:dyDescent="0.2">
      <c r="B96" s="4">
        <f>'Tuning Fork Model'!B95</f>
        <v>49</v>
      </c>
      <c r="C96" s="14">
        <f>'Tuning Fork Model'!C95</f>
        <v>-28.04</v>
      </c>
      <c r="D96" s="14">
        <f>'Tuning Fork Model'!D95</f>
        <v>-22.28</v>
      </c>
      <c r="E96" s="14">
        <f>'Tuning Fork Model'!E95</f>
        <v>-16.519999999999996</v>
      </c>
    </row>
    <row r="97" spans="2:5" x14ac:dyDescent="0.2">
      <c r="B97" s="4">
        <f>'Tuning Fork Model'!B96</f>
        <v>50</v>
      </c>
      <c r="C97" s="14">
        <f>'Tuning Fork Model'!C96</f>
        <v>-30</v>
      </c>
      <c r="D97" s="14">
        <f>'Tuning Fork Model'!D96</f>
        <v>-23.75</v>
      </c>
      <c r="E97" s="14">
        <f>'Tuning Fork Model'!E96</f>
        <v>-17.5</v>
      </c>
    </row>
    <row r="98" spans="2:5" x14ac:dyDescent="0.2">
      <c r="B98" s="4">
        <f>'Tuning Fork Model'!B97</f>
        <v>51</v>
      </c>
      <c r="C98" s="14">
        <f>'Tuning Fork Model'!C97</f>
        <v>-32.04</v>
      </c>
      <c r="D98" s="14">
        <f>'Tuning Fork Model'!D97</f>
        <v>-25.279999999999998</v>
      </c>
      <c r="E98" s="14">
        <f>'Tuning Fork Model'!E97</f>
        <v>-18.519999999999996</v>
      </c>
    </row>
    <row r="99" spans="2:5" x14ac:dyDescent="0.2">
      <c r="B99" s="4">
        <f>'Tuning Fork Model'!B98</f>
        <v>52</v>
      </c>
      <c r="C99" s="14">
        <f>'Tuning Fork Model'!C98</f>
        <v>-34.159999999999997</v>
      </c>
      <c r="D99" s="14">
        <f>'Tuning Fork Model'!D98</f>
        <v>-26.869999999999997</v>
      </c>
      <c r="E99" s="14">
        <f>'Tuning Fork Model'!E98</f>
        <v>-19.579999999999998</v>
      </c>
    </row>
    <row r="100" spans="2:5" x14ac:dyDescent="0.2">
      <c r="B100" s="4">
        <f>'Tuning Fork Model'!B99</f>
        <v>53</v>
      </c>
      <c r="C100" s="14">
        <f>'Tuning Fork Model'!C99</f>
        <v>-36.36</v>
      </c>
      <c r="D100" s="14">
        <f>'Tuning Fork Model'!D99</f>
        <v>-28.52</v>
      </c>
      <c r="E100" s="14">
        <f>'Tuning Fork Model'!E99</f>
        <v>-20.68</v>
      </c>
    </row>
    <row r="101" spans="2:5" x14ac:dyDescent="0.2">
      <c r="B101" s="4">
        <f>'Tuning Fork Model'!B100</f>
        <v>54</v>
      </c>
      <c r="C101" s="14">
        <f>'Tuning Fork Model'!C100</f>
        <v>-38.64</v>
      </c>
      <c r="D101" s="14">
        <f>'Tuning Fork Model'!D100</f>
        <v>-30.23</v>
      </c>
      <c r="E101" s="14">
        <f>'Tuning Fork Model'!E100</f>
        <v>-21.819999999999997</v>
      </c>
    </row>
    <row r="102" spans="2:5" x14ac:dyDescent="0.2">
      <c r="B102" s="4">
        <f>'Tuning Fork Model'!B101</f>
        <v>55</v>
      </c>
      <c r="C102" s="14">
        <f>'Tuning Fork Model'!C101</f>
        <v>-41</v>
      </c>
      <c r="D102" s="14">
        <f>'Tuning Fork Model'!D101</f>
        <v>-32</v>
      </c>
      <c r="E102" s="14">
        <f>'Tuning Fork Model'!E101</f>
        <v>-22.999999999999996</v>
      </c>
    </row>
    <row r="103" spans="2:5" x14ac:dyDescent="0.2">
      <c r="B103" s="4">
        <f>'Tuning Fork Model'!B102</f>
        <v>56</v>
      </c>
      <c r="C103" s="14">
        <f>'Tuning Fork Model'!C102</f>
        <v>-43.44</v>
      </c>
      <c r="D103" s="14">
        <f>'Tuning Fork Model'!D102</f>
        <v>-33.83</v>
      </c>
      <c r="E103" s="14">
        <f>'Tuning Fork Model'!E102</f>
        <v>-24.219999999999995</v>
      </c>
    </row>
    <row r="104" spans="2:5" x14ac:dyDescent="0.2">
      <c r="B104" s="4">
        <f>'Tuning Fork Model'!B103</f>
        <v>57</v>
      </c>
      <c r="C104" s="14">
        <f>'Tuning Fork Model'!C103</f>
        <v>-45.96</v>
      </c>
      <c r="D104" s="14">
        <f>'Tuning Fork Model'!D103</f>
        <v>-35.72</v>
      </c>
      <c r="E104" s="14">
        <f>'Tuning Fork Model'!E103</f>
        <v>-25.479999999999997</v>
      </c>
    </row>
    <row r="105" spans="2:5" x14ac:dyDescent="0.2">
      <c r="B105" s="4">
        <f>'Tuning Fork Model'!B104</f>
        <v>58</v>
      </c>
      <c r="C105" s="14">
        <f>'Tuning Fork Model'!C104</f>
        <v>-48.56</v>
      </c>
      <c r="D105" s="14">
        <f>'Tuning Fork Model'!D104</f>
        <v>-37.67</v>
      </c>
      <c r="E105" s="14">
        <f>'Tuning Fork Model'!E104</f>
        <v>-26.779999999999998</v>
      </c>
    </row>
    <row r="106" spans="2:5" x14ac:dyDescent="0.2">
      <c r="B106" s="4">
        <f>'Tuning Fork Model'!B105</f>
        <v>59</v>
      </c>
      <c r="C106" s="14">
        <f>'Tuning Fork Model'!C105</f>
        <v>-51.24</v>
      </c>
      <c r="D106" s="14">
        <f>'Tuning Fork Model'!D105</f>
        <v>-39.68</v>
      </c>
      <c r="E106" s="14">
        <f>'Tuning Fork Model'!E105</f>
        <v>-28.119999999999997</v>
      </c>
    </row>
    <row r="107" spans="2:5" x14ac:dyDescent="0.2">
      <c r="B107" s="4">
        <f>'Tuning Fork Model'!B106</f>
        <v>60</v>
      </c>
      <c r="C107" s="14">
        <f>'Tuning Fork Model'!C106</f>
        <v>-54</v>
      </c>
      <c r="D107" s="14">
        <f>'Tuning Fork Model'!D106</f>
        <v>-41.75</v>
      </c>
      <c r="E107" s="14">
        <f>'Tuning Fork Model'!E106</f>
        <v>-29.499999999999996</v>
      </c>
    </row>
    <row r="108" spans="2:5" x14ac:dyDescent="0.2">
      <c r="B108" s="4">
        <f>'Tuning Fork Model'!B107</f>
        <v>61</v>
      </c>
      <c r="C108" s="14">
        <f>'Tuning Fork Model'!C107</f>
        <v>-56.84</v>
      </c>
      <c r="D108" s="14">
        <f>'Tuning Fork Model'!D107</f>
        <v>-43.879999999999995</v>
      </c>
      <c r="E108" s="14">
        <f>'Tuning Fork Model'!E107</f>
        <v>-30.919999999999995</v>
      </c>
    </row>
    <row r="109" spans="2:5" x14ac:dyDescent="0.2">
      <c r="B109" s="4">
        <f>'Tuning Fork Model'!B108</f>
        <v>62</v>
      </c>
      <c r="C109" s="14">
        <f>'Tuning Fork Model'!C108</f>
        <v>-59.76</v>
      </c>
      <c r="D109" s="14">
        <f>'Tuning Fork Model'!D108</f>
        <v>-46.07</v>
      </c>
      <c r="E109" s="14">
        <f>'Tuning Fork Model'!E108</f>
        <v>-32.379999999999995</v>
      </c>
    </row>
    <row r="110" spans="2:5" x14ac:dyDescent="0.2">
      <c r="B110" s="4">
        <f>'Tuning Fork Model'!B109</f>
        <v>63</v>
      </c>
      <c r="C110" s="14">
        <f>'Tuning Fork Model'!C109</f>
        <v>-62.76</v>
      </c>
      <c r="D110" s="14">
        <f>'Tuning Fork Model'!D109</f>
        <v>-48.32</v>
      </c>
      <c r="E110" s="14">
        <f>'Tuning Fork Model'!E109</f>
        <v>-33.879999999999995</v>
      </c>
    </row>
    <row r="111" spans="2:5" x14ac:dyDescent="0.2">
      <c r="B111" s="4">
        <f>'Tuning Fork Model'!B110</f>
        <v>64</v>
      </c>
      <c r="C111" s="14">
        <f>'Tuning Fork Model'!C110</f>
        <v>-65.84</v>
      </c>
      <c r="D111" s="14">
        <f>'Tuning Fork Model'!D110</f>
        <v>-50.629999999999995</v>
      </c>
      <c r="E111" s="14">
        <f>'Tuning Fork Model'!E110</f>
        <v>-35.419999999999995</v>
      </c>
    </row>
    <row r="112" spans="2:5" x14ac:dyDescent="0.2">
      <c r="B112" s="4">
        <f>'Tuning Fork Model'!B111</f>
        <v>65</v>
      </c>
      <c r="C112" s="14">
        <f>'Tuning Fork Model'!C111</f>
        <v>-69</v>
      </c>
      <c r="D112" s="14">
        <f>'Tuning Fork Model'!D111</f>
        <v>-53</v>
      </c>
      <c r="E112" s="14">
        <f>'Tuning Fork Model'!E111</f>
        <v>-37</v>
      </c>
    </row>
    <row r="113" spans="2:5" x14ac:dyDescent="0.2">
      <c r="B113" s="4">
        <f>'Tuning Fork Model'!B112</f>
        <v>66</v>
      </c>
      <c r="C113" s="14">
        <f>'Tuning Fork Model'!C112</f>
        <v>-72.239999999999995</v>
      </c>
      <c r="D113" s="14">
        <f>'Tuning Fork Model'!D112</f>
        <v>-55.43</v>
      </c>
      <c r="E113" s="14">
        <f>'Tuning Fork Model'!E112</f>
        <v>-38.619999999999997</v>
      </c>
    </row>
    <row r="114" spans="2:5" x14ac:dyDescent="0.2">
      <c r="B114" s="4">
        <f>'Tuning Fork Model'!B113</f>
        <v>67</v>
      </c>
      <c r="C114" s="14">
        <f>'Tuning Fork Model'!C113</f>
        <v>-75.56</v>
      </c>
      <c r="D114" s="14">
        <f>'Tuning Fork Model'!D113</f>
        <v>-57.919999999999995</v>
      </c>
      <c r="E114" s="14">
        <f>'Tuning Fork Model'!E113</f>
        <v>-40.279999999999994</v>
      </c>
    </row>
    <row r="115" spans="2:5" x14ac:dyDescent="0.2">
      <c r="B115" s="4">
        <f>'Tuning Fork Model'!B114</f>
        <v>68</v>
      </c>
      <c r="C115" s="14">
        <f>'Tuning Fork Model'!C114</f>
        <v>-78.960000000000008</v>
      </c>
      <c r="D115" s="14">
        <f>'Tuning Fork Model'!D114</f>
        <v>-60.47</v>
      </c>
      <c r="E115" s="14">
        <f>'Tuning Fork Model'!E114</f>
        <v>-41.98</v>
      </c>
    </row>
    <row r="116" spans="2:5" x14ac:dyDescent="0.2">
      <c r="B116" s="4">
        <f>'Tuning Fork Model'!B115</f>
        <v>69</v>
      </c>
      <c r="C116" s="14">
        <f>'Tuning Fork Model'!C115</f>
        <v>-82.44</v>
      </c>
      <c r="D116" s="14">
        <f>'Tuning Fork Model'!D115</f>
        <v>-63.08</v>
      </c>
      <c r="E116" s="14">
        <f>'Tuning Fork Model'!E115</f>
        <v>-43.719999999999992</v>
      </c>
    </row>
    <row r="117" spans="2:5" x14ac:dyDescent="0.2">
      <c r="B117" s="4">
        <f>'Tuning Fork Model'!B116</f>
        <v>70</v>
      </c>
      <c r="C117" s="14">
        <f>'Tuning Fork Model'!C116</f>
        <v>-86</v>
      </c>
      <c r="D117" s="14">
        <f>'Tuning Fork Model'!D116</f>
        <v>-65.75</v>
      </c>
      <c r="E117" s="14">
        <f>'Tuning Fork Model'!E116</f>
        <v>-45.499999999999993</v>
      </c>
    </row>
    <row r="118" spans="2:5" x14ac:dyDescent="0.2">
      <c r="B118" s="4">
        <f>'Tuning Fork Model'!B117</f>
        <v>71</v>
      </c>
      <c r="C118" s="14">
        <f>'Tuning Fork Model'!C117</f>
        <v>-89.64</v>
      </c>
      <c r="D118" s="14">
        <f>'Tuning Fork Model'!D117</f>
        <v>-68.47999999999999</v>
      </c>
      <c r="E118" s="14">
        <f>'Tuning Fork Model'!E117</f>
        <v>-47.319999999999993</v>
      </c>
    </row>
    <row r="119" spans="2:5" x14ac:dyDescent="0.2">
      <c r="B119" s="4">
        <f>'Tuning Fork Model'!B118</f>
        <v>72</v>
      </c>
      <c r="C119" s="14">
        <f>'Tuning Fork Model'!C118</f>
        <v>-93.36</v>
      </c>
      <c r="D119" s="14">
        <f>'Tuning Fork Model'!D118</f>
        <v>-71.27</v>
      </c>
      <c r="E119" s="14">
        <f>'Tuning Fork Model'!E118</f>
        <v>-49.179999999999993</v>
      </c>
    </row>
    <row r="120" spans="2:5" x14ac:dyDescent="0.2">
      <c r="B120" s="4">
        <f>'Tuning Fork Model'!B119</f>
        <v>73</v>
      </c>
      <c r="C120" s="14">
        <f>'Tuning Fork Model'!C119</f>
        <v>-97.16</v>
      </c>
      <c r="D120" s="14">
        <f>'Tuning Fork Model'!D119</f>
        <v>-74.12</v>
      </c>
      <c r="E120" s="14">
        <f>'Tuning Fork Model'!E119</f>
        <v>-51.079999999999991</v>
      </c>
    </row>
    <row r="121" spans="2:5" x14ac:dyDescent="0.2">
      <c r="B121" s="4">
        <f>'Tuning Fork Model'!B120</f>
        <v>74</v>
      </c>
      <c r="C121" s="14">
        <f>'Tuning Fork Model'!C120</f>
        <v>-101.04</v>
      </c>
      <c r="D121" s="14">
        <f>'Tuning Fork Model'!D120</f>
        <v>-77.03</v>
      </c>
      <c r="E121" s="14">
        <f>'Tuning Fork Model'!E120</f>
        <v>-53.019999999999996</v>
      </c>
    </row>
    <row r="122" spans="2:5" x14ac:dyDescent="0.2">
      <c r="B122" s="4">
        <f>'Tuning Fork Model'!B121</f>
        <v>75</v>
      </c>
      <c r="C122" s="14">
        <f>'Tuning Fork Model'!C121</f>
        <v>-105</v>
      </c>
      <c r="D122" s="14">
        <f>'Tuning Fork Model'!D121</f>
        <v>-80</v>
      </c>
      <c r="E122" s="14">
        <f>'Tuning Fork Model'!E121</f>
        <v>-54.999999999999993</v>
      </c>
    </row>
    <row r="123" spans="2:5" x14ac:dyDescent="0.2">
      <c r="B123" s="4">
        <f>'Tuning Fork Model'!B122</f>
        <v>76</v>
      </c>
      <c r="C123" s="14">
        <f>'Tuning Fork Model'!C122</f>
        <v>-109.04</v>
      </c>
      <c r="D123" s="14">
        <f>'Tuning Fork Model'!D122</f>
        <v>-83.03</v>
      </c>
      <c r="E123" s="14">
        <f>'Tuning Fork Model'!E122</f>
        <v>-57.019999999999989</v>
      </c>
    </row>
    <row r="124" spans="2:5" x14ac:dyDescent="0.2">
      <c r="B124" s="4">
        <f>'Tuning Fork Model'!B123</f>
        <v>77</v>
      </c>
      <c r="C124" s="14">
        <f>'Tuning Fork Model'!C123</f>
        <v>-113.16</v>
      </c>
      <c r="D124" s="14">
        <f>'Tuning Fork Model'!D123</f>
        <v>-86.11999999999999</v>
      </c>
      <c r="E124" s="14">
        <f>'Tuning Fork Model'!E123</f>
        <v>-59.079999999999991</v>
      </c>
    </row>
    <row r="125" spans="2:5" x14ac:dyDescent="0.2">
      <c r="B125" s="4">
        <f>'Tuning Fork Model'!B124</f>
        <v>78</v>
      </c>
      <c r="C125" s="14">
        <f>'Tuning Fork Model'!C124</f>
        <v>-117.36</v>
      </c>
      <c r="D125" s="14">
        <f>'Tuning Fork Model'!D124</f>
        <v>-89.27</v>
      </c>
      <c r="E125" s="14">
        <f>'Tuning Fork Model'!E124</f>
        <v>-61.179999999999993</v>
      </c>
    </row>
    <row r="126" spans="2:5" x14ac:dyDescent="0.2">
      <c r="B126" s="4">
        <f>'Tuning Fork Model'!B125</f>
        <v>79</v>
      </c>
      <c r="C126" s="14">
        <f>'Tuning Fork Model'!C125</f>
        <v>-121.64</v>
      </c>
      <c r="D126" s="14">
        <f>'Tuning Fork Model'!D125</f>
        <v>-92.47999999999999</v>
      </c>
      <c r="E126" s="14">
        <f>'Tuning Fork Model'!E125</f>
        <v>-63.319999999999993</v>
      </c>
    </row>
    <row r="127" spans="2:5" x14ac:dyDescent="0.2">
      <c r="B127" s="4">
        <f>'Tuning Fork Model'!B126</f>
        <v>80</v>
      </c>
      <c r="C127" s="14">
        <f>'Tuning Fork Model'!C126</f>
        <v>-126</v>
      </c>
      <c r="D127" s="14">
        <f>'Tuning Fork Model'!D126</f>
        <v>-95.75</v>
      </c>
      <c r="E127" s="14">
        <f>'Tuning Fork Model'!E126</f>
        <v>-65.5</v>
      </c>
    </row>
    <row r="128" spans="2:5" x14ac:dyDescent="0.2">
      <c r="B128" s="4">
        <f>'Tuning Fork Model'!B127</f>
        <v>81</v>
      </c>
      <c r="C128" s="14">
        <f>'Tuning Fork Model'!C127</f>
        <v>-130.44</v>
      </c>
      <c r="D128" s="14">
        <f>'Tuning Fork Model'!D127</f>
        <v>-99.08</v>
      </c>
      <c r="E128" s="14">
        <f>'Tuning Fork Model'!E127</f>
        <v>-67.72</v>
      </c>
    </row>
    <row r="129" spans="2:5" x14ac:dyDescent="0.2">
      <c r="B129" s="4">
        <f>'Tuning Fork Model'!B128</f>
        <v>82</v>
      </c>
      <c r="C129" s="14">
        <f>'Tuning Fork Model'!C128</f>
        <v>-134.96</v>
      </c>
      <c r="D129" s="14">
        <f>'Tuning Fork Model'!D128</f>
        <v>-102.47</v>
      </c>
      <c r="E129" s="14">
        <f>'Tuning Fork Model'!E128</f>
        <v>-69.97999999999999</v>
      </c>
    </row>
    <row r="130" spans="2:5" x14ac:dyDescent="0.2">
      <c r="B130" s="4">
        <f>'Tuning Fork Model'!B129</f>
        <v>83</v>
      </c>
      <c r="C130" s="14">
        <f>'Tuning Fork Model'!C129</f>
        <v>-139.56</v>
      </c>
      <c r="D130" s="14">
        <f>'Tuning Fork Model'!D129</f>
        <v>-105.92</v>
      </c>
      <c r="E130" s="14">
        <f>'Tuning Fork Model'!E129</f>
        <v>-72.279999999999987</v>
      </c>
    </row>
    <row r="131" spans="2:5" x14ac:dyDescent="0.2">
      <c r="B131" s="4">
        <f>'Tuning Fork Model'!B130</f>
        <v>84</v>
      </c>
      <c r="C131" s="14">
        <f>'Tuning Fork Model'!C130</f>
        <v>-144.24</v>
      </c>
      <c r="D131" s="14">
        <f>'Tuning Fork Model'!D130</f>
        <v>-109.42999999999999</v>
      </c>
      <c r="E131" s="14">
        <f>'Tuning Fork Model'!E130</f>
        <v>-74.61999999999999</v>
      </c>
    </row>
    <row r="132" spans="2:5" x14ac:dyDescent="0.2">
      <c r="B132" s="4">
        <f>'Tuning Fork Model'!B131</f>
        <v>85</v>
      </c>
      <c r="C132" s="14">
        <f>'Tuning Fork Model'!C131</f>
        <v>-149</v>
      </c>
      <c r="D132" s="14">
        <f>'Tuning Fork Model'!D131</f>
        <v>-113</v>
      </c>
      <c r="E132" s="14">
        <f>'Tuning Fork Model'!E131</f>
        <v>-76.999999999999986</v>
      </c>
    </row>
    <row r="133" spans="2:5" x14ac:dyDescent="0.2">
      <c r="B133" s="5" t="str">
        <f>'Tuning Fork Model'!B132</f>
        <v>Minimum =</v>
      </c>
      <c r="C133" s="16">
        <f>'Tuning Fork Model'!C132</f>
        <v>-174</v>
      </c>
      <c r="D133" s="16">
        <f>'Tuning Fork Model'!D132</f>
        <v>-131.75</v>
      </c>
      <c r="E133" s="16">
        <f>'Tuning Fork Model'!E132</f>
        <v>-89.499999999999986</v>
      </c>
    </row>
    <row r="134" spans="2:5" x14ac:dyDescent="0.2">
      <c r="B134" s="5" t="str">
        <f>'Tuning Fork Model'!B133</f>
        <v>Maximum =</v>
      </c>
      <c r="C134" s="16">
        <f>'Tuning Fork Model'!C133</f>
        <v>-5</v>
      </c>
      <c r="D134" s="16">
        <f>'Tuning Fork Model'!D133</f>
        <v>-5</v>
      </c>
      <c r="E134" s="16">
        <f>'Tuning Fork Model'!E133</f>
        <v>-5</v>
      </c>
    </row>
    <row r="135" spans="2:5" x14ac:dyDescent="0.2">
      <c r="B135" s="5" t="str">
        <f>'Tuning Fork Model'!B134</f>
        <v>Mean =</v>
      </c>
      <c r="C135" s="16">
        <f>'Tuning Fork Model'!C134</f>
        <v>-58.166666666666664</v>
      </c>
      <c r="D135" s="16">
        <f>'Tuning Fork Model'!D134</f>
        <v>-44.874999999999993</v>
      </c>
      <c r="E135" s="16">
        <f>'Tuning Fork Model'!E134</f>
        <v>-31.583333333333329</v>
      </c>
    </row>
    <row r="136" spans="2:5" x14ac:dyDescent="0.2">
      <c r="B136" s="5" t="str">
        <f>'Tuning Fork Model'!B135</f>
        <v>Sigma =</v>
      </c>
      <c r="C136" s="16">
        <f>'Tuning Fork Model'!C135</f>
        <v>48.072583454605443</v>
      </c>
      <c r="D136" s="16">
        <f>'Tuning Fork Model'!D135</f>
        <v>36.054437590954052</v>
      </c>
      <c r="E136" s="16">
        <f>'Tuning Fork Model'!E135</f>
        <v>24.036291727302679</v>
      </c>
    </row>
  </sheetData>
  <sheetProtection password="F12D" sheet="1" objects="1" scenarios="1"/>
  <mergeCells count="2">
    <mergeCell ref="C3:E3"/>
    <mergeCell ref="B4:E4"/>
  </mergeCells>
  <hyperlinks>
    <hyperlink ref="L8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List Box 3">
              <controlPr defaultSize="0" autoLine="0" autoPict="0">
                <anchor moveWithCells="1">
                  <from>
                    <xdr:col>6</xdr:col>
                    <xdr:colOff>76200</xdr:colOff>
                    <xdr:row>4</xdr:row>
                    <xdr:rowOff>19050</xdr:rowOff>
                  </from>
                  <to>
                    <xdr:col>7</xdr:col>
                    <xdr:colOff>409575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List Box 4">
              <controlPr defaultSize="0" autoLine="0" autoPict="0">
                <anchor moveWithCells="1">
                  <from>
                    <xdr:col>9</xdr:col>
                    <xdr:colOff>0</xdr:colOff>
                    <xdr:row>4</xdr:row>
                    <xdr:rowOff>19050</xdr:rowOff>
                  </from>
                  <to>
                    <xdr:col>10</xdr:col>
                    <xdr:colOff>114300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0"/>
  <sheetViews>
    <sheetView workbookViewId="0">
      <selection activeCell="R29" sqref="R29"/>
    </sheetView>
  </sheetViews>
  <sheetFormatPr defaultRowHeight="15.75" x14ac:dyDescent="0.25"/>
  <cols>
    <col min="1" max="1" width="4.5703125" style="17" customWidth="1"/>
    <col min="2" max="2" width="11.5703125" style="17" customWidth="1"/>
    <col min="3" max="3" width="15.28515625" style="18" bestFit="1" customWidth="1"/>
    <col min="4" max="4" width="9.140625" style="18"/>
    <col min="5" max="5" width="9.7109375" style="18" bestFit="1" customWidth="1"/>
    <col min="6" max="17" width="9.140625" style="17"/>
    <col min="18" max="18" width="21.28515625" style="19" customWidth="1"/>
    <col min="19" max="19" width="10.28515625" style="19" bestFit="1" customWidth="1"/>
    <col min="20" max="20" width="9.140625" style="19"/>
    <col min="21" max="22" width="9.140625" style="17"/>
    <col min="23" max="23" width="9.5703125" style="17" bestFit="1" customWidth="1"/>
    <col min="24" max="16384" width="9.140625" style="17"/>
  </cols>
  <sheetData>
    <row r="1" spans="1:23" ht="16.5" thickBot="1" x14ac:dyDescent="0.3"/>
    <row r="2" spans="1:23" ht="16.5" thickBot="1" x14ac:dyDescent="0.3">
      <c r="A2" s="20"/>
      <c r="B2" s="21" t="s">
        <v>0</v>
      </c>
      <c r="C2" s="59" t="s">
        <v>1</v>
      </c>
      <c r="D2" s="59"/>
      <c r="E2" s="60"/>
    </row>
    <row r="3" spans="1:23" ht="16.5" thickBot="1" x14ac:dyDescent="0.3">
      <c r="A3" s="20"/>
      <c r="B3" s="56" t="s">
        <v>34</v>
      </c>
      <c r="C3" s="57"/>
      <c r="D3" s="57"/>
      <c r="E3" s="58"/>
    </row>
    <row r="4" spans="1:23" ht="16.5" thickBot="1" x14ac:dyDescent="0.3">
      <c r="A4" s="20"/>
      <c r="B4" s="22"/>
      <c r="C4" s="23">
        <f>$V$6-$W$6</f>
        <v>-0.04</v>
      </c>
      <c r="D4" s="24">
        <f>$V$6</f>
        <v>-0.03</v>
      </c>
      <c r="E4" s="23">
        <f>$V$6+$W$6</f>
        <v>-1.9999999999999997E-2</v>
      </c>
      <c r="R4" s="19">
        <v>1</v>
      </c>
    </row>
    <row r="5" spans="1:23" x14ac:dyDescent="0.25">
      <c r="A5" s="20"/>
      <c r="B5" s="25" t="s">
        <v>2</v>
      </c>
      <c r="C5" s="26" t="s">
        <v>4</v>
      </c>
      <c r="D5" s="26" t="s">
        <v>5</v>
      </c>
      <c r="E5" s="27" t="s">
        <v>6</v>
      </c>
      <c r="R5" s="19" t="s">
        <v>11</v>
      </c>
      <c r="S5" s="19" t="s">
        <v>3</v>
      </c>
      <c r="T5" s="19" t="s">
        <v>12</v>
      </c>
      <c r="V5" s="19" t="s">
        <v>33</v>
      </c>
      <c r="W5" s="19" t="s">
        <v>12</v>
      </c>
    </row>
    <row r="6" spans="1:23" x14ac:dyDescent="0.25">
      <c r="A6" s="20"/>
      <c r="B6" s="28">
        <v>-40</v>
      </c>
      <c r="C6" s="39">
        <f t="shared" ref="C6:C37" si="0">$R$29+(coeff1*((B6-25)^2))</f>
        <v>-174</v>
      </c>
      <c r="D6" s="39">
        <f t="shared" ref="D6:D37" si="1">$R$29+(coeff2*((B6-25)^2))</f>
        <v>-131.75</v>
      </c>
      <c r="E6" s="40">
        <f t="shared" ref="E6:E37" si="2">$R$29+(coeff3*((B6-25)^2))</f>
        <v>-89.499999999999986</v>
      </c>
      <c r="R6" s="19" t="s">
        <v>13</v>
      </c>
      <c r="S6" s="29">
        <v>-0.03</v>
      </c>
      <c r="T6" s="29">
        <v>0.01</v>
      </c>
      <c r="V6" s="30">
        <f>IF(R4=1,S6,IF(R4=2,S7,IF(R4=3,S8,IF(R4=4,S9,IF(R4=5,S10,IF(R4=6,S11,IF(R4=7,S12,IF(R4=8,S13,IF(R4=9,S14,IF(R4=10,S15,S16))))))))))</f>
        <v>-0.03</v>
      </c>
      <c r="W6" s="30">
        <f>IF(R4=1,T6,IF(R4=2,T7,IF(R4=3,T8,IF(R4=4,T9,IF(R4=5,T10,IF(R4=6,T11,IF(R4=7,T12,IF(R4=8,T13,IF(R4=9,T14,IF(R4=10,T15,T16))))))))))</f>
        <v>0.01</v>
      </c>
    </row>
    <row r="7" spans="1:23" x14ac:dyDescent="0.25">
      <c r="A7" s="20"/>
      <c r="B7" s="28">
        <v>-39</v>
      </c>
      <c r="C7" s="39">
        <f t="shared" si="0"/>
        <v>-168.84</v>
      </c>
      <c r="D7" s="39">
        <f t="shared" si="1"/>
        <v>-127.88</v>
      </c>
      <c r="E7" s="40">
        <f t="shared" si="2"/>
        <v>-86.919999999999987</v>
      </c>
      <c r="R7" s="19" t="s">
        <v>14</v>
      </c>
      <c r="S7" s="29">
        <v>-3.4000000000000002E-2</v>
      </c>
      <c r="T7" s="29">
        <v>5.0000000000000001E-3</v>
      </c>
    </row>
    <row r="8" spans="1:23" x14ac:dyDescent="0.25">
      <c r="A8" s="20"/>
      <c r="B8" s="28">
        <v>-38</v>
      </c>
      <c r="C8" s="39">
        <f t="shared" si="0"/>
        <v>-163.76</v>
      </c>
      <c r="D8" s="39">
        <f t="shared" si="1"/>
        <v>-124.07</v>
      </c>
      <c r="E8" s="40">
        <f t="shared" si="2"/>
        <v>-84.379999999999981</v>
      </c>
      <c r="R8" s="19" t="s">
        <v>15</v>
      </c>
      <c r="S8" s="29">
        <v>-0.03</v>
      </c>
      <c r="T8" s="29">
        <v>0.01</v>
      </c>
    </row>
    <row r="9" spans="1:23" x14ac:dyDescent="0.25">
      <c r="A9" s="20"/>
      <c r="B9" s="28">
        <v>-37</v>
      </c>
      <c r="C9" s="39">
        <f t="shared" si="0"/>
        <v>-158.76</v>
      </c>
      <c r="D9" s="39">
        <f t="shared" si="1"/>
        <v>-120.32</v>
      </c>
      <c r="E9" s="40">
        <f t="shared" si="2"/>
        <v>-81.879999999999981</v>
      </c>
      <c r="R9" s="19" t="s">
        <v>16</v>
      </c>
      <c r="S9" s="29">
        <v>-3.4000000000000002E-2</v>
      </c>
      <c r="T9" s="29">
        <v>5.0000000000000001E-3</v>
      </c>
    </row>
    <row r="10" spans="1:23" x14ac:dyDescent="0.25">
      <c r="A10" s="20"/>
      <c r="B10" s="28">
        <v>-36</v>
      </c>
      <c r="C10" s="39">
        <f t="shared" si="0"/>
        <v>-153.84</v>
      </c>
      <c r="D10" s="39">
        <f t="shared" si="1"/>
        <v>-116.63</v>
      </c>
      <c r="E10" s="40">
        <f t="shared" si="2"/>
        <v>-79.419999999999987</v>
      </c>
      <c r="R10" s="19" t="s">
        <v>17</v>
      </c>
      <c r="S10" s="29">
        <v>-3.5999999999999997E-2</v>
      </c>
      <c r="T10" s="29">
        <v>4.0000000000000001E-3</v>
      </c>
    </row>
    <row r="11" spans="1:23" x14ac:dyDescent="0.25">
      <c r="A11" s="20"/>
      <c r="B11" s="28">
        <v>-35</v>
      </c>
      <c r="C11" s="39">
        <f t="shared" si="0"/>
        <v>-149</v>
      </c>
      <c r="D11" s="39">
        <f t="shared" si="1"/>
        <v>-113</v>
      </c>
      <c r="E11" s="40">
        <f t="shared" si="2"/>
        <v>-76.999999999999986</v>
      </c>
      <c r="R11" s="19" t="s">
        <v>18</v>
      </c>
      <c r="S11" s="29">
        <v>-3.5000000000000003E-2</v>
      </c>
      <c r="T11" s="29">
        <v>0.01</v>
      </c>
    </row>
    <row r="12" spans="1:23" x14ac:dyDescent="0.25">
      <c r="A12" s="20"/>
      <c r="B12" s="28">
        <v>-34</v>
      </c>
      <c r="C12" s="39">
        <f t="shared" si="0"/>
        <v>-144.24</v>
      </c>
      <c r="D12" s="39">
        <f t="shared" si="1"/>
        <v>-109.42999999999999</v>
      </c>
      <c r="E12" s="40">
        <f t="shared" si="2"/>
        <v>-74.61999999999999</v>
      </c>
      <c r="R12" s="19" t="s">
        <v>19</v>
      </c>
      <c r="S12" s="29">
        <v>-3.5000000000000003E-2</v>
      </c>
      <c r="T12" s="29">
        <v>0.01</v>
      </c>
    </row>
    <row r="13" spans="1:23" x14ac:dyDescent="0.25">
      <c r="A13" s="20"/>
      <c r="B13" s="28">
        <v>-33</v>
      </c>
      <c r="C13" s="39">
        <f t="shared" si="0"/>
        <v>-139.56</v>
      </c>
      <c r="D13" s="39">
        <f t="shared" si="1"/>
        <v>-105.92</v>
      </c>
      <c r="E13" s="40">
        <f t="shared" si="2"/>
        <v>-72.279999999999987</v>
      </c>
      <c r="R13" s="19" t="s">
        <v>20</v>
      </c>
      <c r="S13" s="29">
        <v>-3.4000000000000002E-2</v>
      </c>
      <c r="T13" s="29">
        <v>6.0000000000000001E-3</v>
      </c>
    </row>
    <row r="14" spans="1:23" x14ac:dyDescent="0.25">
      <c r="A14" s="20"/>
      <c r="B14" s="28">
        <v>-32</v>
      </c>
      <c r="C14" s="39">
        <f t="shared" si="0"/>
        <v>-134.96</v>
      </c>
      <c r="D14" s="39">
        <f t="shared" si="1"/>
        <v>-102.47</v>
      </c>
      <c r="E14" s="40">
        <f t="shared" si="2"/>
        <v>-69.97999999999999</v>
      </c>
      <c r="R14" s="19" t="s">
        <v>21</v>
      </c>
      <c r="S14" s="29">
        <v>-3.4000000000000002E-2</v>
      </c>
      <c r="T14" s="29">
        <v>6.0000000000000001E-3</v>
      </c>
    </row>
    <row r="15" spans="1:23" x14ac:dyDescent="0.25">
      <c r="A15" s="20"/>
      <c r="B15" s="28">
        <v>-31</v>
      </c>
      <c r="C15" s="39">
        <f t="shared" si="0"/>
        <v>-130.44</v>
      </c>
      <c r="D15" s="39">
        <f t="shared" si="1"/>
        <v>-99.08</v>
      </c>
      <c r="E15" s="40">
        <f t="shared" si="2"/>
        <v>-67.72</v>
      </c>
      <c r="R15" s="19" t="s">
        <v>22</v>
      </c>
      <c r="S15" s="29">
        <v>-3.5000000000000003E-2</v>
      </c>
      <c r="T15" s="29">
        <v>3.5000000000000001E-3</v>
      </c>
    </row>
    <row r="16" spans="1:23" x14ac:dyDescent="0.25">
      <c r="A16" s="20"/>
      <c r="B16" s="28">
        <v>-30</v>
      </c>
      <c r="C16" s="39">
        <f t="shared" si="0"/>
        <v>-126</v>
      </c>
      <c r="D16" s="39">
        <f t="shared" si="1"/>
        <v>-95.75</v>
      </c>
      <c r="E16" s="40">
        <f t="shared" si="2"/>
        <v>-65.5</v>
      </c>
      <c r="R16" s="19" t="s">
        <v>23</v>
      </c>
      <c r="S16" s="31">
        <v>-3.4000000000000002E-2</v>
      </c>
      <c r="T16" s="31">
        <v>6.0000000000000001E-3</v>
      </c>
    </row>
    <row r="17" spans="1:20" x14ac:dyDescent="0.25">
      <c r="A17" s="20"/>
      <c r="B17" s="28">
        <v>-29</v>
      </c>
      <c r="C17" s="39">
        <f t="shared" si="0"/>
        <v>-121.64</v>
      </c>
      <c r="D17" s="39">
        <f t="shared" si="1"/>
        <v>-92.47999999999999</v>
      </c>
      <c r="E17" s="40">
        <f t="shared" si="2"/>
        <v>-63.319999999999993</v>
      </c>
      <c r="R17" s="19" t="s">
        <v>24</v>
      </c>
      <c r="S17" s="31">
        <v>-3.4000000000000002E-2</v>
      </c>
      <c r="T17" s="31">
        <v>6.0000000000000001E-3</v>
      </c>
    </row>
    <row r="18" spans="1:20" x14ac:dyDescent="0.25">
      <c r="A18" s="20"/>
      <c r="B18" s="28">
        <v>-28</v>
      </c>
      <c r="C18" s="39">
        <f t="shared" si="0"/>
        <v>-117.36</v>
      </c>
      <c r="D18" s="39">
        <f t="shared" si="1"/>
        <v>-89.27</v>
      </c>
      <c r="E18" s="40">
        <f t="shared" si="2"/>
        <v>-61.179999999999993</v>
      </c>
      <c r="R18" s="19" t="s">
        <v>25</v>
      </c>
      <c r="S18" s="31">
        <v>-3.4000000000000002E-2</v>
      </c>
      <c r="T18" s="31">
        <v>6.0000000000000001E-3</v>
      </c>
    </row>
    <row r="19" spans="1:20" x14ac:dyDescent="0.25">
      <c r="A19" s="20"/>
      <c r="B19" s="28">
        <v>-27</v>
      </c>
      <c r="C19" s="39">
        <f t="shared" si="0"/>
        <v>-113.16</v>
      </c>
      <c r="D19" s="39">
        <f t="shared" si="1"/>
        <v>-86.11999999999999</v>
      </c>
      <c r="E19" s="40">
        <f t="shared" si="2"/>
        <v>-59.079999999999991</v>
      </c>
      <c r="R19" s="19" t="s">
        <v>26</v>
      </c>
      <c r="S19" s="31">
        <v>-3.4000000000000002E-2</v>
      </c>
      <c r="T19" s="31">
        <v>6.0000000000000001E-3</v>
      </c>
    </row>
    <row r="20" spans="1:20" x14ac:dyDescent="0.25">
      <c r="A20" s="20"/>
      <c r="B20" s="28">
        <v>-26</v>
      </c>
      <c r="C20" s="39">
        <f t="shared" si="0"/>
        <v>-109.04</v>
      </c>
      <c r="D20" s="39">
        <f t="shared" si="1"/>
        <v>-83.03</v>
      </c>
      <c r="E20" s="40">
        <f t="shared" si="2"/>
        <v>-57.019999999999989</v>
      </c>
      <c r="R20" s="19" t="s">
        <v>27</v>
      </c>
      <c r="S20" s="31">
        <v>-3.4000000000000002E-2</v>
      </c>
      <c r="T20" s="31">
        <v>6.0000000000000001E-3</v>
      </c>
    </row>
    <row r="21" spans="1:20" x14ac:dyDescent="0.25">
      <c r="A21" s="20"/>
      <c r="B21" s="28">
        <v>-25</v>
      </c>
      <c r="C21" s="39">
        <f t="shared" si="0"/>
        <v>-105</v>
      </c>
      <c r="D21" s="39">
        <f t="shared" si="1"/>
        <v>-80</v>
      </c>
      <c r="E21" s="40">
        <f t="shared" si="2"/>
        <v>-54.999999999999993</v>
      </c>
      <c r="R21" s="19" t="s">
        <v>28</v>
      </c>
      <c r="S21" s="31">
        <v>-3.4000000000000002E-2</v>
      </c>
      <c r="T21" s="31">
        <v>6.0000000000000001E-3</v>
      </c>
    </row>
    <row r="22" spans="1:20" x14ac:dyDescent="0.25">
      <c r="A22" s="20"/>
      <c r="B22" s="28">
        <v>-24</v>
      </c>
      <c r="C22" s="39">
        <f t="shared" si="0"/>
        <v>-101.04</v>
      </c>
      <c r="D22" s="39">
        <f t="shared" si="1"/>
        <v>-77.03</v>
      </c>
      <c r="E22" s="40">
        <f t="shared" si="2"/>
        <v>-53.019999999999996</v>
      </c>
      <c r="R22" s="19" t="s">
        <v>29</v>
      </c>
      <c r="S22" s="31">
        <v>-3.4000000000000002E-2</v>
      </c>
      <c r="T22" s="31">
        <v>6.0000000000000001E-3</v>
      </c>
    </row>
    <row r="23" spans="1:20" x14ac:dyDescent="0.25">
      <c r="A23" s="20"/>
      <c r="B23" s="28">
        <v>-23</v>
      </c>
      <c r="C23" s="39">
        <f t="shared" si="0"/>
        <v>-97.16</v>
      </c>
      <c r="D23" s="39">
        <f t="shared" si="1"/>
        <v>-74.12</v>
      </c>
      <c r="E23" s="40">
        <f t="shared" si="2"/>
        <v>-51.079999999999991</v>
      </c>
      <c r="R23" s="19" t="s">
        <v>30</v>
      </c>
      <c r="S23" s="31">
        <v>-3.4000000000000002E-2</v>
      </c>
      <c r="T23" s="31">
        <v>6.0000000000000001E-3</v>
      </c>
    </row>
    <row r="24" spans="1:20" x14ac:dyDescent="0.25">
      <c r="A24" s="20"/>
      <c r="B24" s="28">
        <v>-22</v>
      </c>
      <c r="C24" s="39">
        <f t="shared" si="0"/>
        <v>-93.36</v>
      </c>
      <c r="D24" s="39">
        <f t="shared" si="1"/>
        <v>-71.27</v>
      </c>
      <c r="E24" s="40">
        <f t="shared" si="2"/>
        <v>-49.179999999999993</v>
      </c>
      <c r="R24" s="19" t="s">
        <v>31</v>
      </c>
      <c r="S24" s="31">
        <v>-3.4000000000000002E-2</v>
      </c>
      <c r="T24" s="31">
        <v>6.0000000000000001E-3</v>
      </c>
    </row>
    <row r="25" spans="1:20" x14ac:dyDescent="0.25">
      <c r="A25" s="20"/>
      <c r="B25" s="28">
        <v>-21</v>
      </c>
      <c r="C25" s="39">
        <f t="shared" si="0"/>
        <v>-89.64</v>
      </c>
      <c r="D25" s="39">
        <f t="shared" si="1"/>
        <v>-68.47999999999999</v>
      </c>
      <c r="E25" s="40">
        <f t="shared" si="2"/>
        <v>-47.319999999999993</v>
      </c>
    </row>
    <row r="26" spans="1:20" x14ac:dyDescent="0.25">
      <c r="A26" s="20"/>
      <c r="B26" s="32">
        <v>-20</v>
      </c>
      <c r="C26" s="39">
        <f t="shared" si="0"/>
        <v>-86</v>
      </c>
      <c r="D26" s="39">
        <f t="shared" si="1"/>
        <v>-65.75</v>
      </c>
      <c r="E26" s="40">
        <f t="shared" si="2"/>
        <v>-45.499999999999993</v>
      </c>
      <c r="R26" s="19" t="s">
        <v>32</v>
      </c>
      <c r="S26" s="33">
        <v>-20</v>
      </c>
    </row>
    <row r="27" spans="1:20" x14ac:dyDescent="0.25">
      <c r="A27" s="20"/>
      <c r="B27" s="28">
        <v>-19</v>
      </c>
      <c r="C27" s="39">
        <f t="shared" si="0"/>
        <v>-82.44</v>
      </c>
      <c r="D27" s="39">
        <f t="shared" si="1"/>
        <v>-63.08</v>
      </c>
      <c r="E27" s="40">
        <f t="shared" si="2"/>
        <v>-43.719999999999992</v>
      </c>
      <c r="R27" s="19">
        <v>4</v>
      </c>
      <c r="S27" s="33">
        <v>-15</v>
      </c>
    </row>
    <row r="28" spans="1:20" x14ac:dyDescent="0.25">
      <c r="A28" s="20"/>
      <c r="B28" s="28">
        <v>-18</v>
      </c>
      <c r="C28" s="39">
        <f t="shared" si="0"/>
        <v>-78.960000000000008</v>
      </c>
      <c r="D28" s="39">
        <f t="shared" si="1"/>
        <v>-60.47</v>
      </c>
      <c r="E28" s="40">
        <f t="shared" si="2"/>
        <v>-41.98</v>
      </c>
      <c r="S28" s="33">
        <v>-10</v>
      </c>
    </row>
    <row r="29" spans="1:20" x14ac:dyDescent="0.25">
      <c r="A29" s="20"/>
      <c r="B29" s="28">
        <v>-17</v>
      </c>
      <c r="C29" s="39">
        <f t="shared" si="0"/>
        <v>-75.56</v>
      </c>
      <c r="D29" s="39">
        <f t="shared" si="1"/>
        <v>-57.919999999999995</v>
      </c>
      <c r="E29" s="40">
        <f t="shared" si="2"/>
        <v>-40.279999999999994</v>
      </c>
      <c r="R29" s="13">
        <f>IF(R27=1,S26,IF(R27=2,S27,IF(R27=3,S28,IF(R27=4,S29,IF(R27=5,S30,IF(R27=6,S31,IF(R27=7,S32,IF(R27=8,S33,IF(R27=9,S34,IF(R27=10,S35,""))))))))))</f>
        <v>-5</v>
      </c>
      <c r="S29" s="33">
        <v>-5</v>
      </c>
    </row>
    <row r="30" spans="1:20" x14ac:dyDescent="0.25">
      <c r="A30" s="20"/>
      <c r="B30" s="28">
        <v>-16</v>
      </c>
      <c r="C30" s="39">
        <f t="shared" si="0"/>
        <v>-72.239999999999995</v>
      </c>
      <c r="D30" s="39">
        <f t="shared" si="1"/>
        <v>-55.43</v>
      </c>
      <c r="E30" s="40">
        <f t="shared" si="2"/>
        <v>-38.619999999999997</v>
      </c>
      <c r="S30" s="33">
        <v>0</v>
      </c>
    </row>
    <row r="31" spans="1:20" x14ac:dyDescent="0.25">
      <c r="A31" s="20"/>
      <c r="B31" s="28">
        <v>-15</v>
      </c>
      <c r="C31" s="39">
        <f t="shared" si="0"/>
        <v>-69</v>
      </c>
      <c r="D31" s="39">
        <f t="shared" si="1"/>
        <v>-53</v>
      </c>
      <c r="E31" s="40">
        <f t="shared" si="2"/>
        <v>-37</v>
      </c>
      <c r="S31" s="33">
        <v>5</v>
      </c>
    </row>
    <row r="32" spans="1:20" x14ac:dyDescent="0.25">
      <c r="A32" s="20"/>
      <c r="B32" s="28">
        <v>-14</v>
      </c>
      <c r="C32" s="39">
        <f t="shared" si="0"/>
        <v>-65.84</v>
      </c>
      <c r="D32" s="39">
        <f t="shared" si="1"/>
        <v>-50.629999999999995</v>
      </c>
      <c r="E32" s="40">
        <f t="shared" si="2"/>
        <v>-35.419999999999995</v>
      </c>
      <c r="G32" s="34"/>
      <c r="I32" s="34"/>
      <c r="S32" s="33">
        <v>10</v>
      </c>
    </row>
    <row r="33" spans="1:19" x14ac:dyDescent="0.25">
      <c r="A33" s="20"/>
      <c r="B33" s="28">
        <v>-13</v>
      </c>
      <c r="C33" s="39">
        <f t="shared" si="0"/>
        <v>-62.76</v>
      </c>
      <c r="D33" s="39">
        <f t="shared" si="1"/>
        <v>-48.32</v>
      </c>
      <c r="E33" s="40">
        <f t="shared" si="2"/>
        <v>-33.879999999999995</v>
      </c>
      <c r="S33" s="33">
        <v>15</v>
      </c>
    </row>
    <row r="34" spans="1:19" x14ac:dyDescent="0.25">
      <c r="A34" s="20"/>
      <c r="B34" s="28">
        <v>-12</v>
      </c>
      <c r="C34" s="39">
        <f t="shared" si="0"/>
        <v>-59.76</v>
      </c>
      <c r="D34" s="39">
        <f t="shared" si="1"/>
        <v>-46.07</v>
      </c>
      <c r="E34" s="40">
        <f t="shared" si="2"/>
        <v>-32.379999999999995</v>
      </c>
      <c r="S34" s="33">
        <v>20</v>
      </c>
    </row>
    <row r="35" spans="1:19" x14ac:dyDescent="0.25">
      <c r="A35" s="20"/>
      <c r="B35" s="28">
        <v>-11</v>
      </c>
      <c r="C35" s="39">
        <f t="shared" si="0"/>
        <v>-56.84</v>
      </c>
      <c r="D35" s="39">
        <f t="shared" si="1"/>
        <v>-43.879999999999995</v>
      </c>
      <c r="E35" s="40">
        <f t="shared" si="2"/>
        <v>-30.919999999999995</v>
      </c>
    </row>
    <row r="36" spans="1:19" x14ac:dyDescent="0.25">
      <c r="A36" s="20"/>
      <c r="B36" s="28">
        <v>-10</v>
      </c>
      <c r="C36" s="39">
        <f t="shared" si="0"/>
        <v>-54</v>
      </c>
      <c r="D36" s="39">
        <f t="shared" si="1"/>
        <v>-41.75</v>
      </c>
      <c r="E36" s="40">
        <f t="shared" si="2"/>
        <v>-29.499999999999996</v>
      </c>
    </row>
    <row r="37" spans="1:19" x14ac:dyDescent="0.25">
      <c r="A37" s="20"/>
      <c r="B37" s="28">
        <v>-9</v>
      </c>
      <c r="C37" s="39">
        <f t="shared" si="0"/>
        <v>-51.24</v>
      </c>
      <c r="D37" s="39">
        <f t="shared" si="1"/>
        <v>-39.68</v>
      </c>
      <c r="E37" s="40">
        <f t="shared" si="2"/>
        <v>-28.119999999999997</v>
      </c>
    </row>
    <row r="38" spans="1:19" x14ac:dyDescent="0.25">
      <c r="A38" s="20"/>
      <c r="B38" s="28">
        <v>-8</v>
      </c>
      <c r="C38" s="39">
        <f t="shared" ref="C38:C69" si="3">$R$29+(coeff1*((B38-25)^2))</f>
        <v>-48.56</v>
      </c>
      <c r="D38" s="39">
        <f t="shared" ref="D38:D69" si="4">$R$29+(coeff2*((B38-25)^2))</f>
        <v>-37.67</v>
      </c>
      <c r="E38" s="40">
        <f t="shared" ref="E38:E69" si="5">$R$29+(coeff3*((B38-25)^2))</f>
        <v>-26.779999999999998</v>
      </c>
    </row>
    <row r="39" spans="1:19" x14ac:dyDescent="0.25">
      <c r="A39" s="20"/>
      <c r="B39" s="28">
        <v>-7</v>
      </c>
      <c r="C39" s="39">
        <f t="shared" si="3"/>
        <v>-45.96</v>
      </c>
      <c r="D39" s="39">
        <f t="shared" si="4"/>
        <v>-35.72</v>
      </c>
      <c r="E39" s="40">
        <f t="shared" si="5"/>
        <v>-25.479999999999997</v>
      </c>
    </row>
    <row r="40" spans="1:19" x14ac:dyDescent="0.25">
      <c r="A40" s="20"/>
      <c r="B40" s="28">
        <v>-6</v>
      </c>
      <c r="C40" s="39">
        <f t="shared" si="3"/>
        <v>-43.44</v>
      </c>
      <c r="D40" s="39">
        <f t="shared" si="4"/>
        <v>-33.83</v>
      </c>
      <c r="E40" s="40">
        <f t="shared" si="5"/>
        <v>-24.219999999999995</v>
      </c>
    </row>
    <row r="41" spans="1:19" x14ac:dyDescent="0.25">
      <c r="A41" s="20"/>
      <c r="B41" s="28">
        <v>-5</v>
      </c>
      <c r="C41" s="39">
        <f t="shared" si="3"/>
        <v>-41</v>
      </c>
      <c r="D41" s="39">
        <f t="shared" si="4"/>
        <v>-32</v>
      </c>
      <c r="E41" s="40">
        <f t="shared" si="5"/>
        <v>-22.999999999999996</v>
      </c>
    </row>
    <row r="42" spans="1:19" x14ac:dyDescent="0.25">
      <c r="A42" s="20"/>
      <c r="B42" s="28">
        <v>-4</v>
      </c>
      <c r="C42" s="39">
        <f t="shared" si="3"/>
        <v>-38.64</v>
      </c>
      <c r="D42" s="39">
        <f t="shared" si="4"/>
        <v>-30.23</v>
      </c>
      <c r="E42" s="40">
        <f t="shared" si="5"/>
        <v>-21.819999999999997</v>
      </c>
    </row>
    <row r="43" spans="1:19" x14ac:dyDescent="0.25">
      <c r="A43" s="20"/>
      <c r="B43" s="28">
        <v>-3</v>
      </c>
      <c r="C43" s="39">
        <f t="shared" si="3"/>
        <v>-36.36</v>
      </c>
      <c r="D43" s="39">
        <f t="shared" si="4"/>
        <v>-28.52</v>
      </c>
      <c r="E43" s="40">
        <f t="shared" si="5"/>
        <v>-20.68</v>
      </c>
    </row>
    <row r="44" spans="1:19" x14ac:dyDescent="0.25">
      <c r="A44" s="20"/>
      <c r="B44" s="28">
        <v>-2</v>
      </c>
      <c r="C44" s="39">
        <f t="shared" si="3"/>
        <v>-34.159999999999997</v>
      </c>
      <c r="D44" s="39">
        <f t="shared" si="4"/>
        <v>-26.869999999999997</v>
      </c>
      <c r="E44" s="40">
        <f t="shared" si="5"/>
        <v>-19.579999999999998</v>
      </c>
    </row>
    <row r="45" spans="1:19" x14ac:dyDescent="0.25">
      <c r="A45" s="20"/>
      <c r="B45" s="28">
        <v>-1</v>
      </c>
      <c r="C45" s="39">
        <f t="shared" si="3"/>
        <v>-32.04</v>
      </c>
      <c r="D45" s="39">
        <f t="shared" si="4"/>
        <v>-25.279999999999998</v>
      </c>
      <c r="E45" s="40">
        <f t="shared" si="5"/>
        <v>-18.519999999999996</v>
      </c>
    </row>
    <row r="46" spans="1:19" x14ac:dyDescent="0.25">
      <c r="A46" s="20"/>
      <c r="B46" s="28">
        <v>0</v>
      </c>
      <c r="C46" s="39">
        <f t="shared" si="3"/>
        <v>-30</v>
      </c>
      <c r="D46" s="39">
        <f t="shared" si="4"/>
        <v>-23.75</v>
      </c>
      <c r="E46" s="40">
        <f t="shared" si="5"/>
        <v>-17.5</v>
      </c>
    </row>
    <row r="47" spans="1:19" x14ac:dyDescent="0.25">
      <c r="A47" s="20"/>
      <c r="B47" s="28">
        <v>1</v>
      </c>
      <c r="C47" s="39">
        <f t="shared" si="3"/>
        <v>-28.04</v>
      </c>
      <c r="D47" s="39">
        <f t="shared" si="4"/>
        <v>-22.28</v>
      </c>
      <c r="E47" s="40">
        <f t="shared" si="5"/>
        <v>-16.519999999999996</v>
      </c>
    </row>
    <row r="48" spans="1:19" x14ac:dyDescent="0.25">
      <c r="A48" s="20"/>
      <c r="B48" s="28">
        <v>2</v>
      </c>
      <c r="C48" s="39">
        <f t="shared" si="3"/>
        <v>-26.16</v>
      </c>
      <c r="D48" s="39">
        <f t="shared" si="4"/>
        <v>-20.869999999999997</v>
      </c>
      <c r="E48" s="40">
        <f t="shared" si="5"/>
        <v>-15.579999999999998</v>
      </c>
    </row>
    <row r="49" spans="1:5" x14ac:dyDescent="0.25">
      <c r="A49" s="20"/>
      <c r="B49" s="28">
        <v>3</v>
      </c>
      <c r="C49" s="39">
        <f t="shared" si="3"/>
        <v>-24.36</v>
      </c>
      <c r="D49" s="39">
        <f t="shared" si="4"/>
        <v>-19.52</v>
      </c>
      <c r="E49" s="40">
        <f t="shared" si="5"/>
        <v>-14.679999999999998</v>
      </c>
    </row>
    <row r="50" spans="1:5" x14ac:dyDescent="0.25">
      <c r="A50" s="20"/>
      <c r="B50" s="28">
        <v>4</v>
      </c>
      <c r="C50" s="39">
        <f t="shared" si="3"/>
        <v>-22.64</v>
      </c>
      <c r="D50" s="39">
        <f t="shared" si="4"/>
        <v>-18.229999999999997</v>
      </c>
      <c r="E50" s="40">
        <f t="shared" si="5"/>
        <v>-13.819999999999999</v>
      </c>
    </row>
    <row r="51" spans="1:5" x14ac:dyDescent="0.25">
      <c r="A51" s="20"/>
      <c r="B51" s="28">
        <v>5</v>
      </c>
      <c r="C51" s="39">
        <f t="shared" si="3"/>
        <v>-21</v>
      </c>
      <c r="D51" s="39">
        <f t="shared" si="4"/>
        <v>-17</v>
      </c>
      <c r="E51" s="40">
        <f t="shared" si="5"/>
        <v>-13</v>
      </c>
    </row>
    <row r="52" spans="1:5" x14ac:dyDescent="0.25">
      <c r="A52" s="20"/>
      <c r="B52" s="28">
        <v>6</v>
      </c>
      <c r="C52" s="39">
        <f t="shared" si="3"/>
        <v>-19.439999999999998</v>
      </c>
      <c r="D52" s="39">
        <f t="shared" si="4"/>
        <v>-15.83</v>
      </c>
      <c r="E52" s="40">
        <f t="shared" si="5"/>
        <v>-12.219999999999999</v>
      </c>
    </row>
    <row r="53" spans="1:5" x14ac:dyDescent="0.25">
      <c r="A53" s="20"/>
      <c r="B53" s="28">
        <v>7</v>
      </c>
      <c r="C53" s="39">
        <f t="shared" si="3"/>
        <v>-17.96</v>
      </c>
      <c r="D53" s="39">
        <f t="shared" si="4"/>
        <v>-14.719999999999999</v>
      </c>
      <c r="E53" s="40">
        <f t="shared" si="5"/>
        <v>-11.479999999999999</v>
      </c>
    </row>
    <row r="54" spans="1:5" x14ac:dyDescent="0.25">
      <c r="A54" s="20"/>
      <c r="B54" s="28">
        <v>8</v>
      </c>
      <c r="C54" s="39">
        <f t="shared" si="3"/>
        <v>-16.560000000000002</v>
      </c>
      <c r="D54" s="39">
        <f t="shared" si="4"/>
        <v>-13.67</v>
      </c>
      <c r="E54" s="40">
        <f t="shared" si="5"/>
        <v>-10.78</v>
      </c>
    </row>
    <row r="55" spans="1:5" x14ac:dyDescent="0.25">
      <c r="A55" s="20"/>
      <c r="B55" s="28">
        <v>9</v>
      </c>
      <c r="C55" s="39">
        <f t="shared" si="3"/>
        <v>-15.24</v>
      </c>
      <c r="D55" s="39">
        <f t="shared" si="4"/>
        <v>-12.68</v>
      </c>
      <c r="E55" s="40">
        <f t="shared" si="5"/>
        <v>-10.119999999999999</v>
      </c>
    </row>
    <row r="56" spans="1:5" x14ac:dyDescent="0.25">
      <c r="A56" s="20"/>
      <c r="B56" s="28">
        <v>10</v>
      </c>
      <c r="C56" s="39">
        <f t="shared" si="3"/>
        <v>-14</v>
      </c>
      <c r="D56" s="39">
        <f t="shared" si="4"/>
        <v>-11.75</v>
      </c>
      <c r="E56" s="40">
        <f t="shared" si="5"/>
        <v>-9.5</v>
      </c>
    </row>
    <row r="57" spans="1:5" x14ac:dyDescent="0.25">
      <c r="A57" s="20"/>
      <c r="B57" s="28">
        <v>11</v>
      </c>
      <c r="C57" s="39">
        <f t="shared" si="3"/>
        <v>-12.84</v>
      </c>
      <c r="D57" s="39">
        <f t="shared" si="4"/>
        <v>-10.879999999999999</v>
      </c>
      <c r="E57" s="40">
        <f t="shared" si="5"/>
        <v>-8.92</v>
      </c>
    </row>
    <row r="58" spans="1:5" x14ac:dyDescent="0.25">
      <c r="A58" s="20"/>
      <c r="B58" s="28">
        <v>12</v>
      </c>
      <c r="C58" s="39">
        <f t="shared" si="3"/>
        <v>-11.76</v>
      </c>
      <c r="D58" s="39">
        <f t="shared" si="4"/>
        <v>-10.07</v>
      </c>
      <c r="E58" s="40">
        <f t="shared" si="5"/>
        <v>-8.379999999999999</v>
      </c>
    </row>
    <row r="59" spans="1:5" x14ac:dyDescent="0.25">
      <c r="A59" s="20"/>
      <c r="B59" s="28">
        <v>13</v>
      </c>
      <c r="C59" s="39">
        <f t="shared" si="3"/>
        <v>-10.76</v>
      </c>
      <c r="D59" s="39">
        <f t="shared" si="4"/>
        <v>-9.32</v>
      </c>
      <c r="E59" s="40">
        <f t="shared" si="5"/>
        <v>-7.879999999999999</v>
      </c>
    </row>
    <row r="60" spans="1:5" x14ac:dyDescent="0.25">
      <c r="A60" s="20"/>
      <c r="B60" s="28">
        <v>14</v>
      </c>
      <c r="C60" s="39">
        <f t="shared" si="3"/>
        <v>-9.84</v>
      </c>
      <c r="D60" s="39">
        <f t="shared" si="4"/>
        <v>-8.629999999999999</v>
      </c>
      <c r="E60" s="40">
        <f t="shared" si="5"/>
        <v>-7.42</v>
      </c>
    </row>
    <row r="61" spans="1:5" x14ac:dyDescent="0.25">
      <c r="A61" s="20"/>
      <c r="B61" s="28">
        <v>15</v>
      </c>
      <c r="C61" s="39">
        <f t="shared" si="3"/>
        <v>-9</v>
      </c>
      <c r="D61" s="39">
        <f t="shared" si="4"/>
        <v>-8</v>
      </c>
      <c r="E61" s="40">
        <f t="shared" si="5"/>
        <v>-7</v>
      </c>
    </row>
    <row r="62" spans="1:5" x14ac:dyDescent="0.25">
      <c r="A62" s="20"/>
      <c r="B62" s="28">
        <v>16</v>
      </c>
      <c r="C62" s="39">
        <f t="shared" si="3"/>
        <v>-8.24</v>
      </c>
      <c r="D62" s="39">
        <f t="shared" si="4"/>
        <v>-7.43</v>
      </c>
      <c r="E62" s="40">
        <f t="shared" si="5"/>
        <v>-6.6199999999999992</v>
      </c>
    </row>
    <row r="63" spans="1:5" x14ac:dyDescent="0.25">
      <c r="A63" s="20"/>
      <c r="B63" s="28">
        <v>17</v>
      </c>
      <c r="C63" s="39">
        <f t="shared" si="3"/>
        <v>-7.5600000000000005</v>
      </c>
      <c r="D63" s="39">
        <f t="shared" si="4"/>
        <v>-6.92</v>
      </c>
      <c r="E63" s="40">
        <f t="shared" si="5"/>
        <v>-6.2799999999999994</v>
      </c>
    </row>
    <row r="64" spans="1:5" x14ac:dyDescent="0.25">
      <c r="A64" s="20"/>
      <c r="B64" s="28">
        <v>18</v>
      </c>
      <c r="C64" s="39">
        <f t="shared" si="3"/>
        <v>-6.96</v>
      </c>
      <c r="D64" s="39">
        <f t="shared" si="4"/>
        <v>-6.47</v>
      </c>
      <c r="E64" s="40">
        <f t="shared" si="5"/>
        <v>-5.9799999999999995</v>
      </c>
    </row>
    <row r="65" spans="1:5" x14ac:dyDescent="0.25">
      <c r="A65" s="20"/>
      <c r="B65" s="28">
        <v>19</v>
      </c>
      <c r="C65" s="39">
        <f t="shared" si="3"/>
        <v>-6.4399999999999995</v>
      </c>
      <c r="D65" s="39">
        <f t="shared" si="4"/>
        <v>-6.08</v>
      </c>
      <c r="E65" s="40">
        <f t="shared" si="5"/>
        <v>-5.72</v>
      </c>
    </row>
    <row r="66" spans="1:5" x14ac:dyDescent="0.25">
      <c r="A66" s="20"/>
      <c r="B66" s="28">
        <v>20</v>
      </c>
      <c r="C66" s="39">
        <f t="shared" si="3"/>
        <v>-6</v>
      </c>
      <c r="D66" s="39">
        <f t="shared" si="4"/>
        <v>-5.75</v>
      </c>
      <c r="E66" s="40">
        <f t="shared" si="5"/>
        <v>-5.5</v>
      </c>
    </row>
    <row r="67" spans="1:5" x14ac:dyDescent="0.25">
      <c r="A67" s="20"/>
      <c r="B67" s="28">
        <v>21</v>
      </c>
      <c r="C67" s="39">
        <f t="shared" si="3"/>
        <v>-5.64</v>
      </c>
      <c r="D67" s="39">
        <f t="shared" si="4"/>
        <v>-5.48</v>
      </c>
      <c r="E67" s="40">
        <f t="shared" si="5"/>
        <v>-5.32</v>
      </c>
    </row>
    <row r="68" spans="1:5" x14ac:dyDescent="0.25">
      <c r="A68" s="20"/>
      <c r="B68" s="28">
        <v>22</v>
      </c>
      <c r="C68" s="39">
        <f t="shared" si="3"/>
        <v>-5.36</v>
      </c>
      <c r="D68" s="39">
        <f t="shared" si="4"/>
        <v>-5.27</v>
      </c>
      <c r="E68" s="40">
        <f t="shared" si="5"/>
        <v>-5.18</v>
      </c>
    </row>
    <row r="69" spans="1:5" x14ac:dyDescent="0.25">
      <c r="A69" s="20"/>
      <c r="B69" s="28">
        <v>23</v>
      </c>
      <c r="C69" s="39">
        <f t="shared" si="3"/>
        <v>-5.16</v>
      </c>
      <c r="D69" s="39">
        <f t="shared" si="4"/>
        <v>-5.12</v>
      </c>
      <c r="E69" s="40">
        <f t="shared" si="5"/>
        <v>-5.08</v>
      </c>
    </row>
    <row r="70" spans="1:5" x14ac:dyDescent="0.25">
      <c r="A70" s="20"/>
      <c r="B70" s="28">
        <v>24</v>
      </c>
      <c r="C70" s="39">
        <f t="shared" ref="C70:C101" si="6">$R$29+(coeff1*((B70-25)^2))</f>
        <v>-5.04</v>
      </c>
      <c r="D70" s="39">
        <f t="shared" ref="D70:D101" si="7">$R$29+(coeff2*((B70-25)^2))</f>
        <v>-5.03</v>
      </c>
      <c r="E70" s="40">
        <f t="shared" ref="E70:E101" si="8">$R$29+(coeff3*((B70-25)^2))</f>
        <v>-5.0199999999999996</v>
      </c>
    </row>
    <row r="71" spans="1:5" x14ac:dyDescent="0.25">
      <c r="A71" s="20"/>
      <c r="B71" s="35">
        <v>25</v>
      </c>
      <c r="C71" s="41">
        <f t="shared" si="6"/>
        <v>-5</v>
      </c>
      <c r="D71" s="41">
        <f t="shared" si="7"/>
        <v>-5</v>
      </c>
      <c r="E71" s="42">
        <f t="shared" si="8"/>
        <v>-5</v>
      </c>
    </row>
    <row r="72" spans="1:5" x14ac:dyDescent="0.25">
      <c r="A72" s="20"/>
      <c r="B72" s="28">
        <v>26</v>
      </c>
      <c r="C72" s="39">
        <f t="shared" si="6"/>
        <v>-5.04</v>
      </c>
      <c r="D72" s="39">
        <f t="shared" si="7"/>
        <v>-5.03</v>
      </c>
      <c r="E72" s="40">
        <f t="shared" si="8"/>
        <v>-5.0199999999999996</v>
      </c>
    </row>
    <row r="73" spans="1:5" x14ac:dyDescent="0.25">
      <c r="A73" s="20"/>
      <c r="B73" s="28">
        <v>27</v>
      </c>
      <c r="C73" s="39">
        <f t="shared" si="6"/>
        <v>-5.16</v>
      </c>
      <c r="D73" s="39">
        <f t="shared" si="7"/>
        <v>-5.12</v>
      </c>
      <c r="E73" s="40">
        <f t="shared" si="8"/>
        <v>-5.08</v>
      </c>
    </row>
    <row r="74" spans="1:5" x14ac:dyDescent="0.25">
      <c r="A74" s="20"/>
      <c r="B74" s="28">
        <v>28</v>
      </c>
      <c r="C74" s="39">
        <f t="shared" si="6"/>
        <v>-5.36</v>
      </c>
      <c r="D74" s="39">
        <f t="shared" si="7"/>
        <v>-5.27</v>
      </c>
      <c r="E74" s="40">
        <f t="shared" si="8"/>
        <v>-5.18</v>
      </c>
    </row>
    <row r="75" spans="1:5" x14ac:dyDescent="0.25">
      <c r="A75" s="20"/>
      <c r="B75" s="28">
        <v>29</v>
      </c>
      <c r="C75" s="39">
        <f t="shared" si="6"/>
        <v>-5.64</v>
      </c>
      <c r="D75" s="39">
        <f t="shared" si="7"/>
        <v>-5.48</v>
      </c>
      <c r="E75" s="40">
        <f t="shared" si="8"/>
        <v>-5.32</v>
      </c>
    </row>
    <row r="76" spans="1:5" x14ac:dyDescent="0.25">
      <c r="A76" s="20"/>
      <c r="B76" s="28">
        <v>30</v>
      </c>
      <c r="C76" s="39">
        <f t="shared" si="6"/>
        <v>-6</v>
      </c>
      <c r="D76" s="39">
        <f t="shared" si="7"/>
        <v>-5.75</v>
      </c>
      <c r="E76" s="40">
        <f t="shared" si="8"/>
        <v>-5.5</v>
      </c>
    </row>
    <row r="77" spans="1:5" x14ac:dyDescent="0.25">
      <c r="A77" s="20"/>
      <c r="B77" s="28">
        <v>31</v>
      </c>
      <c r="C77" s="39">
        <f t="shared" si="6"/>
        <v>-6.4399999999999995</v>
      </c>
      <c r="D77" s="39">
        <f t="shared" si="7"/>
        <v>-6.08</v>
      </c>
      <c r="E77" s="40">
        <f t="shared" si="8"/>
        <v>-5.72</v>
      </c>
    </row>
    <row r="78" spans="1:5" x14ac:dyDescent="0.25">
      <c r="A78" s="20"/>
      <c r="B78" s="28">
        <v>32</v>
      </c>
      <c r="C78" s="39">
        <f t="shared" si="6"/>
        <v>-6.96</v>
      </c>
      <c r="D78" s="39">
        <f t="shared" si="7"/>
        <v>-6.47</v>
      </c>
      <c r="E78" s="40">
        <f t="shared" si="8"/>
        <v>-5.9799999999999995</v>
      </c>
    </row>
    <row r="79" spans="1:5" x14ac:dyDescent="0.25">
      <c r="A79" s="20"/>
      <c r="B79" s="28">
        <v>33</v>
      </c>
      <c r="C79" s="39">
        <f t="shared" si="6"/>
        <v>-7.5600000000000005</v>
      </c>
      <c r="D79" s="39">
        <f t="shared" si="7"/>
        <v>-6.92</v>
      </c>
      <c r="E79" s="40">
        <f t="shared" si="8"/>
        <v>-6.2799999999999994</v>
      </c>
    </row>
    <row r="80" spans="1:5" x14ac:dyDescent="0.25">
      <c r="A80" s="20"/>
      <c r="B80" s="28">
        <v>34</v>
      </c>
      <c r="C80" s="39">
        <f t="shared" si="6"/>
        <v>-8.24</v>
      </c>
      <c r="D80" s="39">
        <f t="shared" si="7"/>
        <v>-7.43</v>
      </c>
      <c r="E80" s="40">
        <f t="shared" si="8"/>
        <v>-6.6199999999999992</v>
      </c>
    </row>
    <row r="81" spans="1:5" x14ac:dyDescent="0.25">
      <c r="A81" s="20"/>
      <c r="B81" s="28">
        <v>35</v>
      </c>
      <c r="C81" s="39">
        <f t="shared" si="6"/>
        <v>-9</v>
      </c>
      <c r="D81" s="39">
        <f t="shared" si="7"/>
        <v>-8</v>
      </c>
      <c r="E81" s="40">
        <f t="shared" si="8"/>
        <v>-7</v>
      </c>
    </row>
    <row r="82" spans="1:5" x14ac:dyDescent="0.25">
      <c r="A82" s="20"/>
      <c r="B82" s="28">
        <v>36</v>
      </c>
      <c r="C82" s="39">
        <f t="shared" si="6"/>
        <v>-9.84</v>
      </c>
      <c r="D82" s="39">
        <f t="shared" si="7"/>
        <v>-8.629999999999999</v>
      </c>
      <c r="E82" s="40">
        <f t="shared" si="8"/>
        <v>-7.42</v>
      </c>
    </row>
    <row r="83" spans="1:5" x14ac:dyDescent="0.25">
      <c r="A83" s="20"/>
      <c r="B83" s="28">
        <v>37</v>
      </c>
      <c r="C83" s="39">
        <f t="shared" si="6"/>
        <v>-10.76</v>
      </c>
      <c r="D83" s="39">
        <f t="shared" si="7"/>
        <v>-9.32</v>
      </c>
      <c r="E83" s="40">
        <f t="shared" si="8"/>
        <v>-7.879999999999999</v>
      </c>
    </row>
    <row r="84" spans="1:5" x14ac:dyDescent="0.25">
      <c r="A84" s="20"/>
      <c r="B84" s="28">
        <v>38</v>
      </c>
      <c r="C84" s="39">
        <f t="shared" si="6"/>
        <v>-11.76</v>
      </c>
      <c r="D84" s="39">
        <f t="shared" si="7"/>
        <v>-10.07</v>
      </c>
      <c r="E84" s="40">
        <f t="shared" si="8"/>
        <v>-8.379999999999999</v>
      </c>
    </row>
    <row r="85" spans="1:5" x14ac:dyDescent="0.25">
      <c r="A85" s="20"/>
      <c r="B85" s="28">
        <v>39</v>
      </c>
      <c r="C85" s="39">
        <f t="shared" si="6"/>
        <v>-12.84</v>
      </c>
      <c r="D85" s="39">
        <f t="shared" si="7"/>
        <v>-10.879999999999999</v>
      </c>
      <c r="E85" s="40">
        <f t="shared" si="8"/>
        <v>-8.92</v>
      </c>
    </row>
    <row r="86" spans="1:5" x14ac:dyDescent="0.25">
      <c r="A86" s="20"/>
      <c r="B86" s="28">
        <v>40</v>
      </c>
      <c r="C86" s="39">
        <f t="shared" si="6"/>
        <v>-14</v>
      </c>
      <c r="D86" s="39">
        <f t="shared" si="7"/>
        <v>-11.75</v>
      </c>
      <c r="E86" s="40">
        <f t="shared" si="8"/>
        <v>-9.5</v>
      </c>
    </row>
    <row r="87" spans="1:5" x14ac:dyDescent="0.25">
      <c r="A87" s="20"/>
      <c r="B87" s="28">
        <v>41</v>
      </c>
      <c r="C87" s="39">
        <f t="shared" si="6"/>
        <v>-15.24</v>
      </c>
      <c r="D87" s="39">
        <f t="shared" si="7"/>
        <v>-12.68</v>
      </c>
      <c r="E87" s="40">
        <f t="shared" si="8"/>
        <v>-10.119999999999999</v>
      </c>
    </row>
    <row r="88" spans="1:5" x14ac:dyDescent="0.25">
      <c r="A88" s="20"/>
      <c r="B88" s="28">
        <v>42</v>
      </c>
      <c r="C88" s="39">
        <f t="shared" si="6"/>
        <v>-16.560000000000002</v>
      </c>
      <c r="D88" s="39">
        <f t="shared" si="7"/>
        <v>-13.67</v>
      </c>
      <c r="E88" s="40">
        <f t="shared" si="8"/>
        <v>-10.78</v>
      </c>
    </row>
    <row r="89" spans="1:5" x14ac:dyDescent="0.25">
      <c r="A89" s="20"/>
      <c r="B89" s="28">
        <v>43</v>
      </c>
      <c r="C89" s="39">
        <f t="shared" si="6"/>
        <v>-17.96</v>
      </c>
      <c r="D89" s="39">
        <f t="shared" si="7"/>
        <v>-14.719999999999999</v>
      </c>
      <c r="E89" s="40">
        <f t="shared" si="8"/>
        <v>-11.479999999999999</v>
      </c>
    </row>
    <row r="90" spans="1:5" x14ac:dyDescent="0.25">
      <c r="A90" s="20"/>
      <c r="B90" s="28">
        <v>44</v>
      </c>
      <c r="C90" s="39">
        <f t="shared" si="6"/>
        <v>-19.439999999999998</v>
      </c>
      <c r="D90" s="39">
        <f t="shared" si="7"/>
        <v>-15.83</v>
      </c>
      <c r="E90" s="40">
        <f t="shared" si="8"/>
        <v>-12.219999999999999</v>
      </c>
    </row>
    <row r="91" spans="1:5" x14ac:dyDescent="0.25">
      <c r="A91" s="20"/>
      <c r="B91" s="28">
        <v>45</v>
      </c>
      <c r="C91" s="39">
        <f t="shared" si="6"/>
        <v>-21</v>
      </c>
      <c r="D91" s="39">
        <f t="shared" si="7"/>
        <v>-17</v>
      </c>
      <c r="E91" s="40">
        <f t="shared" si="8"/>
        <v>-13</v>
      </c>
    </row>
    <row r="92" spans="1:5" x14ac:dyDescent="0.25">
      <c r="A92" s="20"/>
      <c r="B92" s="28">
        <v>46</v>
      </c>
      <c r="C92" s="39">
        <f t="shared" si="6"/>
        <v>-22.64</v>
      </c>
      <c r="D92" s="39">
        <f t="shared" si="7"/>
        <v>-18.229999999999997</v>
      </c>
      <c r="E92" s="40">
        <f t="shared" si="8"/>
        <v>-13.819999999999999</v>
      </c>
    </row>
    <row r="93" spans="1:5" x14ac:dyDescent="0.25">
      <c r="A93" s="20"/>
      <c r="B93" s="28">
        <v>47</v>
      </c>
      <c r="C93" s="39">
        <f t="shared" si="6"/>
        <v>-24.36</v>
      </c>
      <c r="D93" s="39">
        <f t="shared" si="7"/>
        <v>-19.52</v>
      </c>
      <c r="E93" s="40">
        <f t="shared" si="8"/>
        <v>-14.679999999999998</v>
      </c>
    </row>
    <row r="94" spans="1:5" x14ac:dyDescent="0.25">
      <c r="A94" s="20"/>
      <c r="B94" s="28">
        <v>48</v>
      </c>
      <c r="C94" s="39">
        <f t="shared" si="6"/>
        <v>-26.16</v>
      </c>
      <c r="D94" s="39">
        <f t="shared" si="7"/>
        <v>-20.869999999999997</v>
      </c>
      <c r="E94" s="40">
        <f t="shared" si="8"/>
        <v>-15.579999999999998</v>
      </c>
    </row>
    <row r="95" spans="1:5" x14ac:dyDescent="0.25">
      <c r="A95" s="20"/>
      <c r="B95" s="28">
        <v>49</v>
      </c>
      <c r="C95" s="39">
        <f t="shared" si="6"/>
        <v>-28.04</v>
      </c>
      <c r="D95" s="39">
        <f t="shared" si="7"/>
        <v>-22.28</v>
      </c>
      <c r="E95" s="40">
        <f t="shared" si="8"/>
        <v>-16.519999999999996</v>
      </c>
    </row>
    <row r="96" spans="1:5" x14ac:dyDescent="0.25">
      <c r="A96" s="20"/>
      <c r="B96" s="28">
        <v>50</v>
      </c>
      <c r="C96" s="39">
        <f t="shared" si="6"/>
        <v>-30</v>
      </c>
      <c r="D96" s="39">
        <f t="shared" si="7"/>
        <v>-23.75</v>
      </c>
      <c r="E96" s="40">
        <f t="shared" si="8"/>
        <v>-17.5</v>
      </c>
    </row>
    <row r="97" spans="1:5" x14ac:dyDescent="0.25">
      <c r="A97" s="20"/>
      <c r="B97" s="28">
        <v>51</v>
      </c>
      <c r="C97" s="39">
        <f t="shared" si="6"/>
        <v>-32.04</v>
      </c>
      <c r="D97" s="39">
        <f t="shared" si="7"/>
        <v>-25.279999999999998</v>
      </c>
      <c r="E97" s="40">
        <f t="shared" si="8"/>
        <v>-18.519999999999996</v>
      </c>
    </row>
    <row r="98" spans="1:5" x14ac:dyDescent="0.25">
      <c r="A98" s="20"/>
      <c r="B98" s="28">
        <v>52</v>
      </c>
      <c r="C98" s="39">
        <f t="shared" si="6"/>
        <v>-34.159999999999997</v>
      </c>
      <c r="D98" s="39">
        <f t="shared" si="7"/>
        <v>-26.869999999999997</v>
      </c>
      <c r="E98" s="40">
        <f t="shared" si="8"/>
        <v>-19.579999999999998</v>
      </c>
    </row>
    <row r="99" spans="1:5" x14ac:dyDescent="0.25">
      <c r="A99" s="20"/>
      <c r="B99" s="28">
        <v>53</v>
      </c>
      <c r="C99" s="39">
        <f t="shared" si="6"/>
        <v>-36.36</v>
      </c>
      <c r="D99" s="39">
        <f t="shared" si="7"/>
        <v>-28.52</v>
      </c>
      <c r="E99" s="40">
        <f t="shared" si="8"/>
        <v>-20.68</v>
      </c>
    </row>
    <row r="100" spans="1:5" x14ac:dyDescent="0.25">
      <c r="A100" s="20"/>
      <c r="B100" s="28">
        <v>54</v>
      </c>
      <c r="C100" s="39">
        <f t="shared" si="6"/>
        <v>-38.64</v>
      </c>
      <c r="D100" s="39">
        <f t="shared" si="7"/>
        <v>-30.23</v>
      </c>
      <c r="E100" s="40">
        <f t="shared" si="8"/>
        <v>-21.819999999999997</v>
      </c>
    </row>
    <row r="101" spans="1:5" x14ac:dyDescent="0.25">
      <c r="A101" s="20"/>
      <c r="B101" s="28">
        <v>55</v>
      </c>
      <c r="C101" s="39">
        <f t="shared" si="6"/>
        <v>-41</v>
      </c>
      <c r="D101" s="39">
        <f t="shared" si="7"/>
        <v>-32</v>
      </c>
      <c r="E101" s="40">
        <f t="shared" si="8"/>
        <v>-22.999999999999996</v>
      </c>
    </row>
    <row r="102" spans="1:5" x14ac:dyDescent="0.25">
      <c r="A102" s="20"/>
      <c r="B102" s="28">
        <v>56</v>
      </c>
      <c r="C102" s="39">
        <f t="shared" ref="C102:C131" si="9">$R$29+(coeff1*((B102-25)^2))</f>
        <v>-43.44</v>
      </c>
      <c r="D102" s="39">
        <f t="shared" ref="D102:D131" si="10">$R$29+(coeff2*((B102-25)^2))</f>
        <v>-33.83</v>
      </c>
      <c r="E102" s="40">
        <f t="shared" ref="E102:E131" si="11">$R$29+(coeff3*((B102-25)^2))</f>
        <v>-24.219999999999995</v>
      </c>
    </row>
    <row r="103" spans="1:5" x14ac:dyDescent="0.25">
      <c r="A103" s="20"/>
      <c r="B103" s="28">
        <v>57</v>
      </c>
      <c r="C103" s="39">
        <f t="shared" si="9"/>
        <v>-45.96</v>
      </c>
      <c r="D103" s="39">
        <f t="shared" si="10"/>
        <v>-35.72</v>
      </c>
      <c r="E103" s="40">
        <f t="shared" si="11"/>
        <v>-25.479999999999997</v>
      </c>
    </row>
    <row r="104" spans="1:5" x14ac:dyDescent="0.25">
      <c r="A104" s="20"/>
      <c r="B104" s="28">
        <v>58</v>
      </c>
      <c r="C104" s="39">
        <f t="shared" si="9"/>
        <v>-48.56</v>
      </c>
      <c r="D104" s="39">
        <f t="shared" si="10"/>
        <v>-37.67</v>
      </c>
      <c r="E104" s="40">
        <f t="shared" si="11"/>
        <v>-26.779999999999998</v>
      </c>
    </row>
    <row r="105" spans="1:5" x14ac:dyDescent="0.25">
      <c r="A105" s="20"/>
      <c r="B105" s="28">
        <v>59</v>
      </c>
      <c r="C105" s="39">
        <f t="shared" si="9"/>
        <v>-51.24</v>
      </c>
      <c r="D105" s="39">
        <f t="shared" si="10"/>
        <v>-39.68</v>
      </c>
      <c r="E105" s="40">
        <f t="shared" si="11"/>
        <v>-28.119999999999997</v>
      </c>
    </row>
    <row r="106" spans="1:5" x14ac:dyDescent="0.25">
      <c r="A106" s="20"/>
      <c r="B106" s="28">
        <v>60</v>
      </c>
      <c r="C106" s="39">
        <f t="shared" si="9"/>
        <v>-54</v>
      </c>
      <c r="D106" s="39">
        <f t="shared" si="10"/>
        <v>-41.75</v>
      </c>
      <c r="E106" s="40">
        <f t="shared" si="11"/>
        <v>-29.499999999999996</v>
      </c>
    </row>
    <row r="107" spans="1:5" x14ac:dyDescent="0.25">
      <c r="A107" s="20"/>
      <c r="B107" s="28">
        <v>61</v>
      </c>
      <c r="C107" s="39">
        <f t="shared" si="9"/>
        <v>-56.84</v>
      </c>
      <c r="D107" s="39">
        <f t="shared" si="10"/>
        <v>-43.879999999999995</v>
      </c>
      <c r="E107" s="40">
        <f t="shared" si="11"/>
        <v>-30.919999999999995</v>
      </c>
    </row>
    <row r="108" spans="1:5" x14ac:dyDescent="0.25">
      <c r="A108" s="20"/>
      <c r="B108" s="28">
        <v>62</v>
      </c>
      <c r="C108" s="39">
        <f t="shared" si="9"/>
        <v>-59.76</v>
      </c>
      <c r="D108" s="39">
        <f t="shared" si="10"/>
        <v>-46.07</v>
      </c>
      <c r="E108" s="40">
        <f t="shared" si="11"/>
        <v>-32.379999999999995</v>
      </c>
    </row>
    <row r="109" spans="1:5" x14ac:dyDescent="0.25">
      <c r="A109" s="20"/>
      <c r="B109" s="28">
        <v>63</v>
      </c>
      <c r="C109" s="39">
        <f t="shared" si="9"/>
        <v>-62.76</v>
      </c>
      <c r="D109" s="39">
        <f t="shared" si="10"/>
        <v>-48.32</v>
      </c>
      <c r="E109" s="40">
        <f t="shared" si="11"/>
        <v>-33.879999999999995</v>
      </c>
    </row>
    <row r="110" spans="1:5" x14ac:dyDescent="0.25">
      <c r="A110" s="20"/>
      <c r="B110" s="28">
        <v>64</v>
      </c>
      <c r="C110" s="39">
        <f t="shared" si="9"/>
        <v>-65.84</v>
      </c>
      <c r="D110" s="39">
        <f t="shared" si="10"/>
        <v>-50.629999999999995</v>
      </c>
      <c r="E110" s="40">
        <f t="shared" si="11"/>
        <v>-35.419999999999995</v>
      </c>
    </row>
    <row r="111" spans="1:5" x14ac:dyDescent="0.25">
      <c r="A111" s="20"/>
      <c r="B111" s="28">
        <v>65</v>
      </c>
      <c r="C111" s="39">
        <f t="shared" si="9"/>
        <v>-69</v>
      </c>
      <c r="D111" s="39">
        <f t="shared" si="10"/>
        <v>-53</v>
      </c>
      <c r="E111" s="40">
        <f t="shared" si="11"/>
        <v>-37</v>
      </c>
    </row>
    <row r="112" spans="1:5" x14ac:dyDescent="0.25">
      <c r="A112" s="20"/>
      <c r="B112" s="28">
        <v>66</v>
      </c>
      <c r="C112" s="39">
        <f t="shared" si="9"/>
        <v>-72.239999999999995</v>
      </c>
      <c r="D112" s="39">
        <f t="shared" si="10"/>
        <v>-55.43</v>
      </c>
      <c r="E112" s="40">
        <f t="shared" si="11"/>
        <v>-38.619999999999997</v>
      </c>
    </row>
    <row r="113" spans="1:5" x14ac:dyDescent="0.25">
      <c r="A113" s="20"/>
      <c r="B113" s="28">
        <v>67</v>
      </c>
      <c r="C113" s="39">
        <f t="shared" si="9"/>
        <v>-75.56</v>
      </c>
      <c r="D113" s="39">
        <f t="shared" si="10"/>
        <v>-57.919999999999995</v>
      </c>
      <c r="E113" s="40">
        <f t="shared" si="11"/>
        <v>-40.279999999999994</v>
      </c>
    </row>
    <row r="114" spans="1:5" x14ac:dyDescent="0.25">
      <c r="A114" s="20"/>
      <c r="B114" s="28">
        <v>68</v>
      </c>
      <c r="C114" s="39">
        <f t="shared" si="9"/>
        <v>-78.960000000000008</v>
      </c>
      <c r="D114" s="39">
        <f t="shared" si="10"/>
        <v>-60.47</v>
      </c>
      <c r="E114" s="40">
        <f t="shared" si="11"/>
        <v>-41.98</v>
      </c>
    </row>
    <row r="115" spans="1:5" x14ac:dyDescent="0.25">
      <c r="A115" s="20"/>
      <c r="B115" s="28">
        <v>69</v>
      </c>
      <c r="C115" s="39">
        <f t="shared" si="9"/>
        <v>-82.44</v>
      </c>
      <c r="D115" s="39">
        <f t="shared" si="10"/>
        <v>-63.08</v>
      </c>
      <c r="E115" s="40">
        <f t="shared" si="11"/>
        <v>-43.719999999999992</v>
      </c>
    </row>
    <row r="116" spans="1:5" x14ac:dyDescent="0.25">
      <c r="A116" s="20"/>
      <c r="B116" s="28">
        <v>70</v>
      </c>
      <c r="C116" s="39">
        <f t="shared" si="9"/>
        <v>-86</v>
      </c>
      <c r="D116" s="39">
        <f t="shared" si="10"/>
        <v>-65.75</v>
      </c>
      <c r="E116" s="40">
        <f t="shared" si="11"/>
        <v>-45.499999999999993</v>
      </c>
    </row>
    <row r="117" spans="1:5" x14ac:dyDescent="0.25">
      <c r="A117" s="20"/>
      <c r="B117" s="28">
        <v>71</v>
      </c>
      <c r="C117" s="39">
        <f t="shared" si="9"/>
        <v>-89.64</v>
      </c>
      <c r="D117" s="39">
        <f t="shared" si="10"/>
        <v>-68.47999999999999</v>
      </c>
      <c r="E117" s="40">
        <f t="shared" si="11"/>
        <v>-47.319999999999993</v>
      </c>
    </row>
    <row r="118" spans="1:5" x14ac:dyDescent="0.25">
      <c r="A118" s="20"/>
      <c r="B118" s="28">
        <v>72</v>
      </c>
      <c r="C118" s="39">
        <f t="shared" si="9"/>
        <v>-93.36</v>
      </c>
      <c r="D118" s="39">
        <f t="shared" si="10"/>
        <v>-71.27</v>
      </c>
      <c r="E118" s="40">
        <f t="shared" si="11"/>
        <v>-49.179999999999993</v>
      </c>
    </row>
    <row r="119" spans="1:5" x14ac:dyDescent="0.25">
      <c r="A119" s="20"/>
      <c r="B119" s="28">
        <v>73</v>
      </c>
      <c r="C119" s="39">
        <f t="shared" si="9"/>
        <v>-97.16</v>
      </c>
      <c r="D119" s="39">
        <f t="shared" si="10"/>
        <v>-74.12</v>
      </c>
      <c r="E119" s="40">
        <f t="shared" si="11"/>
        <v>-51.079999999999991</v>
      </c>
    </row>
    <row r="120" spans="1:5" x14ac:dyDescent="0.25">
      <c r="A120" s="20"/>
      <c r="B120" s="28">
        <v>74</v>
      </c>
      <c r="C120" s="39">
        <f t="shared" si="9"/>
        <v>-101.04</v>
      </c>
      <c r="D120" s="39">
        <f t="shared" si="10"/>
        <v>-77.03</v>
      </c>
      <c r="E120" s="40">
        <f t="shared" si="11"/>
        <v>-53.019999999999996</v>
      </c>
    </row>
    <row r="121" spans="1:5" x14ac:dyDescent="0.25">
      <c r="A121" s="20"/>
      <c r="B121" s="28">
        <v>75</v>
      </c>
      <c r="C121" s="39">
        <f t="shared" si="9"/>
        <v>-105</v>
      </c>
      <c r="D121" s="39">
        <f t="shared" si="10"/>
        <v>-80</v>
      </c>
      <c r="E121" s="40">
        <f t="shared" si="11"/>
        <v>-54.999999999999993</v>
      </c>
    </row>
    <row r="122" spans="1:5" x14ac:dyDescent="0.25">
      <c r="A122" s="20"/>
      <c r="B122" s="28">
        <v>76</v>
      </c>
      <c r="C122" s="39">
        <f t="shared" si="9"/>
        <v>-109.04</v>
      </c>
      <c r="D122" s="39">
        <f t="shared" si="10"/>
        <v>-83.03</v>
      </c>
      <c r="E122" s="40">
        <f t="shared" si="11"/>
        <v>-57.019999999999989</v>
      </c>
    </row>
    <row r="123" spans="1:5" x14ac:dyDescent="0.25">
      <c r="A123" s="20"/>
      <c r="B123" s="28">
        <v>77</v>
      </c>
      <c r="C123" s="39">
        <f t="shared" si="9"/>
        <v>-113.16</v>
      </c>
      <c r="D123" s="39">
        <f t="shared" si="10"/>
        <v>-86.11999999999999</v>
      </c>
      <c r="E123" s="40">
        <f t="shared" si="11"/>
        <v>-59.079999999999991</v>
      </c>
    </row>
    <row r="124" spans="1:5" x14ac:dyDescent="0.25">
      <c r="A124" s="20"/>
      <c r="B124" s="28">
        <v>78</v>
      </c>
      <c r="C124" s="39">
        <f t="shared" si="9"/>
        <v>-117.36</v>
      </c>
      <c r="D124" s="39">
        <f t="shared" si="10"/>
        <v>-89.27</v>
      </c>
      <c r="E124" s="40">
        <f t="shared" si="11"/>
        <v>-61.179999999999993</v>
      </c>
    </row>
    <row r="125" spans="1:5" x14ac:dyDescent="0.25">
      <c r="A125" s="20"/>
      <c r="B125" s="28">
        <v>79</v>
      </c>
      <c r="C125" s="39">
        <f t="shared" si="9"/>
        <v>-121.64</v>
      </c>
      <c r="D125" s="39">
        <f t="shared" si="10"/>
        <v>-92.47999999999999</v>
      </c>
      <c r="E125" s="40">
        <f t="shared" si="11"/>
        <v>-63.319999999999993</v>
      </c>
    </row>
    <row r="126" spans="1:5" x14ac:dyDescent="0.25">
      <c r="A126" s="20"/>
      <c r="B126" s="28">
        <v>80</v>
      </c>
      <c r="C126" s="39">
        <f t="shared" si="9"/>
        <v>-126</v>
      </c>
      <c r="D126" s="39">
        <f t="shared" si="10"/>
        <v>-95.75</v>
      </c>
      <c r="E126" s="40">
        <f t="shared" si="11"/>
        <v>-65.5</v>
      </c>
    </row>
    <row r="127" spans="1:5" x14ac:dyDescent="0.25">
      <c r="A127" s="20"/>
      <c r="B127" s="28">
        <v>81</v>
      </c>
      <c r="C127" s="39">
        <f t="shared" si="9"/>
        <v>-130.44</v>
      </c>
      <c r="D127" s="39">
        <f t="shared" si="10"/>
        <v>-99.08</v>
      </c>
      <c r="E127" s="40">
        <f t="shared" si="11"/>
        <v>-67.72</v>
      </c>
    </row>
    <row r="128" spans="1:5" x14ac:dyDescent="0.25">
      <c r="A128" s="20"/>
      <c r="B128" s="28">
        <v>82</v>
      </c>
      <c r="C128" s="39">
        <f t="shared" si="9"/>
        <v>-134.96</v>
      </c>
      <c r="D128" s="39">
        <f t="shared" si="10"/>
        <v>-102.47</v>
      </c>
      <c r="E128" s="40">
        <f t="shared" si="11"/>
        <v>-69.97999999999999</v>
      </c>
    </row>
    <row r="129" spans="1:5" x14ac:dyDescent="0.25">
      <c r="A129" s="20"/>
      <c r="B129" s="28">
        <v>83</v>
      </c>
      <c r="C129" s="39">
        <f t="shared" si="9"/>
        <v>-139.56</v>
      </c>
      <c r="D129" s="39">
        <f t="shared" si="10"/>
        <v>-105.92</v>
      </c>
      <c r="E129" s="40">
        <f t="shared" si="11"/>
        <v>-72.279999999999987</v>
      </c>
    </row>
    <row r="130" spans="1:5" x14ac:dyDescent="0.25">
      <c r="A130" s="20"/>
      <c r="B130" s="28">
        <v>84</v>
      </c>
      <c r="C130" s="39">
        <f t="shared" si="9"/>
        <v>-144.24</v>
      </c>
      <c r="D130" s="39">
        <f t="shared" si="10"/>
        <v>-109.42999999999999</v>
      </c>
      <c r="E130" s="40">
        <f t="shared" si="11"/>
        <v>-74.61999999999999</v>
      </c>
    </row>
    <row r="131" spans="1:5" ht="16.5" thickBot="1" x14ac:dyDescent="0.3">
      <c r="A131" s="20"/>
      <c r="B131" s="28">
        <v>85</v>
      </c>
      <c r="C131" s="39">
        <f t="shared" si="9"/>
        <v>-149</v>
      </c>
      <c r="D131" s="39">
        <f t="shared" si="10"/>
        <v>-113</v>
      </c>
      <c r="E131" s="40">
        <f t="shared" si="11"/>
        <v>-76.999999999999986</v>
      </c>
    </row>
    <row r="132" spans="1:5" x14ac:dyDescent="0.25">
      <c r="A132" s="20"/>
      <c r="B132" s="36" t="s">
        <v>7</v>
      </c>
      <c r="C132" s="43">
        <f>MIN(C6:C131)</f>
        <v>-174</v>
      </c>
      <c r="D132" s="43">
        <f>MIN(D6:D131)</f>
        <v>-131.75</v>
      </c>
      <c r="E132" s="44">
        <f>MIN(E6:E131)</f>
        <v>-89.499999999999986</v>
      </c>
    </row>
    <row r="133" spans="1:5" x14ac:dyDescent="0.25">
      <c r="A133" s="20"/>
      <c r="B133" s="37" t="s">
        <v>8</v>
      </c>
      <c r="C133" s="45">
        <f>MAX(C6:C131)</f>
        <v>-5</v>
      </c>
      <c r="D133" s="45">
        <f>MAX(D6:D131)</f>
        <v>-5</v>
      </c>
      <c r="E133" s="46">
        <f>MAX(E6:E131)</f>
        <v>-5</v>
      </c>
    </row>
    <row r="134" spans="1:5" x14ac:dyDescent="0.25">
      <c r="A134" s="20"/>
      <c r="B134" s="37" t="s">
        <v>9</v>
      </c>
      <c r="C134" s="45">
        <f>AVERAGE(C6:C131)</f>
        <v>-58.166666666666664</v>
      </c>
      <c r="D134" s="45">
        <f>AVERAGE(D6:D131)</f>
        <v>-44.874999999999993</v>
      </c>
      <c r="E134" s="46">
        <f>AVERAGE(E6:E131)</f>
        <v>-31.583333333333329</v>
      </c>
    </row>
    <row r="135" spans="1:5" ht="16.5" thickBot="1" x14ac:dyDescent="0.3">
      <c r="A135" s="20"/>
      <c r="B135" s="38" t="s">
        <v>10</v>
      </c>
      <c r="C135" s="47">
        <f>STDEV(C6:C131)</f>
        <v>48.072583454605443</v>
      </c>
      <c r="D135" s="47">
        <f>STDEV(D6:D131)</f>
        <v>36.054437590954052</v>
      </c>
      <c r="E135" s="48">
        <f>STDEV(E6:E131)</f>
        <v>24.036291727302679</v>
      </c>
    </row>
    <row r="136" spans="1:5" x14ac:dyDescent="0.25">
      <c r="A136" s="20"/>
    </row>
    <row r="137" spans="1:5" x14ac:dyDescent="0.25">
      <c r="A137" s="20"/>
    </row>
    <row r="138" spans="1:5" x14ac:dyDescent="0.25">
      <c r="A138" s="20"/>
    </row>
    <row r="139" spans="1:5" x14ac:dyDescent="0.25">
      <c r="A139" s="20"/>
    </row>
    <row r="140" spans="1:5" x14ac:dyDescent="0.25">
      <c r="A140" s="20"/>
    </row>
    <row r="141" spans="1:5" x14ac:dyDescent="0.25">
      <c r="A141" s="20"/>
    </row>
    <row r="142" spans="1:5" x14ac:dyDescent="0.25">
      <c r="A142" s="20"/>
    </row>
    <row r="143" spans="1:5" x14ac:dyDescent="0.25">
      <c r="A143" s="20"/>
    </row>
    <row r="144" spans="1:5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</sheetData>
  <sheetProtection password="F12D" sheet="1" objects="1" scenarios="1"/>
  <mergeCells count="2">
    <mergeCell ref="B3:E3"/>
    <mergeCell ref="C2:E2"/>
  </mergeCells>
  <phoneticPr fontId="1" type="noConversion"/>
  <pageMargins left="0.75" right="0.75" top="1" bottom="1" header="0.5" footer="0.5"/>
  <pageSetup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Prediction</vt:lpstr>
      <vt:lpstr>Tuning Fork Model</vt:lpstr>
      <vt:lpstr>coeff1</vt:lpstr>
      <vt:lpstr>coeff2</vt:lpstr>
      <vt:lpstr>coeff3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Syed Raza</cp:lastModifiedBy>
  <dcterms:created xsi:type="dcterms:W3CDTF">2009-01-26T15:53:01Z</dcterms:created>
  <dcterms:modified xsi:type="dcterms:W3CDTF">2013-07-30T20:36:20Z</dcterms:modified>
</cp:coreProperties>
</file>